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zio\Desktop\EPBD\Nowe\"/>
    </mc:Choice>
  </mc:AlternateContent>
  <xr:revisionPtr revIDLastSave="0" documentId="13_ncr:1_{D46F81D0-6284-4E5B-8626-696A22F62DE2}" xr6:coauthVersionLast="36" xr6:coauthVersionMax="47" xr10:uidLastSave="{00000000-0000-0000-0000-000000000000}"/>
  <workbookProtection workbookPassword="9079" lockStructure="1"/>
  <bookViews>
    <workbookView xWindow="-120" yWindow="-120" windowWidth="20730" windowHeight="11160" tabRatio="732" firstSheet="1" activeTab="1" xr2:uid="{00000000-000D-0000-FFFF-FFFF00000000}"/>
  </bookViews>
  <sheets>
    <sheet name="L" sheetId="55" state="hidden" r:id="rId1"/>
    <sheet name="D" sheetId="47" r:id="rId2"/>
    <sheet name="U" sheetId="56" state="hidden" r:id="rId3"/>
    <sheet name="S" sheetId="5" state="hidden" r:id="rId4"/>
    <sheet name="Q" sheetId="11" state="hidden" r:id="rId5"/>
    <sheet name="E" sheetId="57" state="hidden" r:id="rId6"/>
  </sheets>
  <definedNames>
    <definedName name="_Lx1">#REF!</definedName>
    <definedName name="_tsg2">#REF!</definedName>
    <definedName name="A">#REF!</definedName>
    <definedName name="ah">#REF!</definedName>
    <definedName name="Alfa">#REF!</definedName>
    <definedName name="ananas">#REF!</definedName>
    <definedName name="B">#REF!</definedName>
    <definedName name="banan">#REF!</definedName>
    <definedName name="Beta">#REF!</definedName>
    <definedName name="cena">#REF!</definedName>
    <definedName name="cmaf">#REF!</definedName>
    <definedName name="epsilon">#REF!</definedName>
    <definedName name="fL0">#REF!</definedName>
    <definedName name="fpL0">#REF!</definedName>
    <definedName name="kiwi">#REF!</definedName>
    <definedName name="koszt">#REF!</definedName>
    <definedName name="L0">#REF!</definedName>
    <definedName name="miasta">#REF!</definedName>
    <definedName name="miasto">#REF!</definedName>
    <definedName name="OLE_LINK12" localSheetId="1">D!$B$77</definedName>
    <definedName name="OLE_LINK3" localSheetId="1">D!$B$146</definedName>
    <definedName name="OLE_LINK6" localSheetId="1">D!$C$146</definedName>
    <definedName name="OLE_LINK9" localSheetId="1">D!$B$70</definedName>
    <definedName name="powierzchnia_przegrod">#REF!</definedName>
    <definedName name="qhnd">Q!#REF!</definedName>
    <definedName name="qhnd2">#REF!</definedName>
    <definedName name="Re">#REF!</definedName>
    <definedName name="tsg">Q!#REF!</definedName>
    <definedName name="U_ok_C">#REF!</definedName>
    <definedName name="waga">#REF!</definedName>
  </definedNames>
  <calcPr calcId="191029"/>
</workbook>
</file>

<file path=xl/calcChain.xml><?xml version="1.0" encoding="utf-8"?>
<calcChain xmlns="http://schemas.openxmlformats.org/spreadsheetml/2006/main">
  <c r="O20" i="11" l="1"/>
  <c r="N20" i="11"/>
  <c r="M20" i="11"/>
  <c r="L20" i="11"/>
  <c r="K20" i="11"/>
  <c r="J20" i="11"/>
  <c r="I20" i="11"/>
  <c r="H20" i="11"/>
  <c r="G20" i="11"/>
  <c r="F20" i="11"/>
  <c r="E20" i="11"/>
  <c r="D20" i="11"/>
  <c r="O4" i="11"/>
  <c r="N4" i="11"/>
  <c r="M4" i="11"/>
  <c r="L4" i="11"/>
  <c r="K4" i="11"/>
  <c r="J4" i="11"/>
  <c r="I4" i="11"/>
  <c r="H4" i="11"/>
  <c r="G4" i="11"/>
  <c r="F4" i="11"/>
  <c r="E4" i="11"/>
  <c r="D4" i="11"/>
  <c r="C74" i="47"/>
  <c r="C73" i="47"/>
  <c r="C8" i="57" l="1"/>
  <c r="C81" i="47" s="1"/>
  <c r="C7" i="57"/>
  <c r="C82" i="47" s="1"/>
  <c r="C25" i="57"/>
  <c r="C24" i="57"/>
  <c r="C83" i="47" s="1"/>
  <c r="C23" i="57"/>
  <c r="C22" i="57"/>
  <c r="C14" i="57"/>
  <c r="C20" i="57" s="1"/>
  <c r="C100" i="47" s="1"/>
  <c r="C12" i="57"/>
  <c r="C18" i="57" s="1"/>
  <c r="C98" i="47" s="1"/>
  <c r="C4" i="57"/>
  <c r="C78" i="47" s="1"/>
  <c r="C6" i="57"/>
  <c r="C80" i="47" s="1"/>
  <c r="E23" i="11"/>
  <c r="F23" i="11"/>
  <c r="G23" i="11"/>
  <c r="H23" i="11"/>
  <c r="I23" i="11"/>
  <c r="J23" i="11"/>
  <c r="K23" i="11"/>
  <c r="L23" i="11"/>
  <c r="M23" i="11"/>
  <c r="N23" i="11"/>
  <c r="O23" i="11"/>
  <c r="E7" i="11"/>
  <c r="F7" i="11"/>
  <c r="G7" i="11"/>
  <c r="H7" i="11"/>
  <c r="I7" i="11"/>
  <c r="J7" i="11"/>
  <c r="K7" i="11"/>
  <c r="L7" i="11"/>
  <c r="M7" i="11"/>
  <c r="N7" i="11"/>
  <c r="O7" i="11"/>
  <c r="D23" i="11"/>
  <c r="D7" i="11"/>
  <c r="F16" i="56"/>
  <c r="C71" i="47" s="1"/>
  <c r="C5" i="56"/>
  <c r="C6" i="56"/>
  <c r="C7" i="56"/>
  <c r="C8" i="56"/>
  <c r="C4" i="56"/>
  <c r="D11" i="56"/>
  <c r="D9" i="56"/>
  <c r="D12" i="56"/>
  <c r="D10" i="56"/>
  <c r="C11" i="56"/>
  <c r="H19" i="5" s="1"/>
  <c r="C9" i="56"/>
  <c r="F17" i="5" s="1"/>
  <c r="C12" i="56"/>
  <c r="I20" i="5" s="1"/>
  <c r="C10" i="56"/>
  <c r="G18" i="5" s="1"/>
  <c r="D4" i="56"/>
  <c r="D5" i="56"/>
  <c r="D6" i="56"/>
  <c r="D7" i="56"/>
  <c r="D8" i="56"/>
  <c r="I12" i="56"/>
  <c r="I9" i="56"/>
  <c r="I11" i="56"/>
  <c r="I10" i="56"/>
  <c r="E105" i="47"/>
  <c r="E104" i="47"/>
  <c r="E103" i="47"/>
  <c r="E102" i="47"/>
  <c r="E101" i="47"/>
  <c r="C88" i="47" l="1"/>
  <c r="E19" i="5"/>
  <c r="D15" i="5"/>
  <c r="N15" i="5"/>
  <c r="L20" i="5"/>
  <c r="G19" i="5"/>
  <c r="N17" i="5"/>
  <c r="D16" i="5"/>
  <c r="H16" i="5"/>
  <c r="E16" i="5"/>
  <c r="O13" i="5"/>
  <c r="D19" i="5"/>
  <c r="E17" i="5"/>
  <c r="F14" i="5"/>
  <c r="N13" i="5"/>
  <c r="E13" i="5"/>
  <c r="C36" i="57"/>
  <c r="K19" i="5"/>
  <c r="E15" i="5"/>
  <c r="E20" i="5"/>
  <c r="O16" i="5"/>
  <c r="L13" i="5"/>
  <c r="F18" i="5"/>
  <c r="L16" i="5"/>
  <c r="I13" i="5"/>
  <c r="O17" i="5"/>
  <c r="F16" i="5"/>
  <c r="D20" i="5"/>
  <c r="I17" i="5"/>
  <c r="K15" i="5"/>
  <c r="H20" i="5"/>
  <c r="C37" i="57"/>
  <c r="G15" i="5"/>
  <c r="F20" i="5"/>
  <c r="D13" i="5"/>
  <c r="G16" i="5"/>
  <c r="F15" i="5"/>
  <c r="E14" i="5"/>
  <c r="D17" i="5"/>
  <c r="G20" i="5"/>
  <c r="F19" i="5"/>
  <c r="E18" i="5"/>
  <c r="D14" i="5"/>
  <c r="O15" i="5"/>
  <c r="N14" i="5"/>
  <c r="M13" i="5"/>
  <c r="D18" i="5"/>
  <c r="O19" i="5"/>
  <c r="N18" i="5"/>
  <c r="M17" i="5"/>
  <c r="O20" i="5"/>
  <c r="N19" i="5"/>
  <c r="M18" i="5"/>
  <c r="L17" i="5"/>
  <c r="O18" i="5"/>
  <c r="M14" i="5"/>
  <c r="N16" i="5"/>
  <c r="M15" i="5"/>
  <c r="L14" i="5"/>
  <c r="K13" i="5"/>
  <c r="N20" i="5"/>
  <c r="M19" i="5"/>
  <c r="L18" i="5"/>
  <c r="K17" i="5"/>
  <c r="O14" i="5"/>
  <c r="M16" i="5"/>
  <c r="L15" i="5"/>
  <c r="K14" i="5"/>
  <c r="J13" i="5"/>
  <c r="M20" i="5"/>
  <c r="L19" i="5"/>
  <c r="K18" i="5"/>
  <c r="J17" i="5"/>
  <c r="J14" i="5"/>
  <c r="K16" i="5"/>
  <c r="J15" i="5"/>
  <c r="I14" i="5"/>
  <c r="H13" i="5"/>
  <c r="K20" i="5"/>
  <c r="J19" i="5"/>
  <c r="I18" i="5"/>
  <c r="H17" i="5"/>
  <c r="J16" i="5"/>
  <c r="I15" i="5"/>
  <c r="H14" i="5"/>
  <c r="G13" i="5"/>
  <c r="J20" i="5"/>
  <c r="I19" i="5"/>
  <c r="H18" i="5"/>
  <c r="G17" i="5"/>
  <c r="J18" i="5"/>
  <c r="I16" i="5"/>
  <c r="H15" i="5"/>
  <c r="G14" i="5"/>
  <c r="F13" i="5"/>
  <c r="C19" i="57"/>
  <c r="C11" i="57"/>
  <c r="C86" i="47" s="1"/>
  <c r="F5" i="56"/>
  <c r="F8" i="56"/>
  <c r="F6" i="56"/>
  <c r="F10" i="56"/>
  <c r="F11" i="56"/>
  <c r="F12" i="56"/>
  <c r="F9" i="56"/>
  <c r="F7" i="56"/>
  <c r="F4" i="56"/>
  <c r="C99" i="47" l="1"/>
  <c r="C84" i="47"/>
  <c r="E6" i="11"/>
  <c r="E8" i="11" s="1"/>
  <c r="M6" i="11"/>
  <c r="M8" i="11" s="1"/>
  <c r="D6" i="11"/>
  <c r="E22" i="11"/>
  <c r="E24" i="11" s="1"/>
  <c r="N22" i="11"/>
  <c r="N24" i="11" s="1"/>
  <c r="F22" i="11"/>
  <c r="F24" i="11" s="1"/>
  <c r="I22" i="11"/>
  <c r="I24" i="11" s="1"/>
  <c r="O22" i="11"/>
  <c r="O24" i="11" s="1"/>
  <c r="N6" i="11"/>
  <c r="N8" i="11" s="1"/>
  <c r="G22" i="11"/>
  <c r="G24" i="11" s="1"/>
  <c r="I6" i="11"/>
  <c r="I8" i="11" s="1"/>
  <c r="O6" i="11"/>
  <c r="O8" i="11" s="1"/>
  <c r="K22" i="11"/>
  <c r="K24" i="11" s="1"/>
  <c r="G6" i="11"/>
  <c r="G8" i="11" s="1"/>
  <c r="H6" i="11"/>
  <c r="H8" i="11" s="1"/>
  <c r="L22" i="11"/>
  <c r="L24" i="11" s="1"/>
  <c r="J22" i="11"/>
  <c r="J24" i="11" s="1"/>
  <c r="H22" i="11"/>
  <c r="H24" i="11" s="1"/>
  <c r="K6" i="11"/>
  <c r="K8" i="11" s="1"/>
  <c r="L6" i="11"/>
  <c r="L8" i="11" s="1"/>
  <c r="M22" i="11"/>
  <c r="M24" i="11" s="1"/>
  <c r="J6" i="11"/>
  <c r="J8" i="11" s="1"/>
  <c r="F6" i="11"/>
  <c r="F8" i="11" s="1"/>
  <c r="F14" i="56"/>
  <c r="D22" i="11"/>
  <c r="C35" i="57"/>
  <c r="C17" i="57"/>
  <c r="C96" i="47" s="1"/>
  <c r="F15" i="56"/>
  <c r="C70" i="47" l="1"/>
  <c r="N29" i="11"/>
  <c r="F29" i="11"/>
  <c r="N12" i="11"/>
  <c r="F12" i="11"/>
  <c r="M29" i="11"/>
  <c r="E29" i="11"/>
  <c r="M12" i="11"/>
  <c r="E12" i="11"/>
  <c r="L29" i="11"/>
  <c r="D29" i="11"/>
  <c r="L12" i="11"/>
  <c r="D12" i="11"/>
  <c r="G29" i="11"/>
  <c r="K29" i="11"/>
  <c r="K12" i="11"/>
  <c r="H12" i="11"/>
  <c r="G12" i="11"/>
  <c r="J29" i="11"/>
  <c r="J12" i="11"/>
  <c r="H29" i="11"/>
  <c r="O12" i="11"/>
  <c r="I29" i="11"/>
  <c r="I12" i="11"/>
  <c r="O29" i="11"/>
  <c r="D8" i="11"/>
  <c r="D24" i="11"/>
  <c r="C69" i="47"/>
  <c r="F17" i="56"/>
  <c r="C72" i="47" s="1"/>
  <c r="E19" i="11"/>
  <c r="E21" i="11" s="1"/>
  <c r="E25" i="11" s="1"/>
  <c r="E34" i="11" s="1"/>
  <c r="O3" i="11"/>
  <c r="O5" i="11" s="1"/>
  <c r="O9" i="11" s="1"/>
  <c r="O17" i="11" s="1"/>
  <c r="F19" i="11"/>
  <c r="F21" i="11" s="1"/>
  <c r="F25" i="11" s="1"/>
  <c r="F34" i="11" s="1"/>
  <c r="G19" i="11"/>
  <c r="G21" i="11" s="1"/>
  <c r="G25" i="11" s="1"/>
  <c r="G34" i="11" s="1"/>
  <c r="E3" i="11"/>
  <c r="E5" i="11" s="1"/>
  <c r="E9" i="11" s="1"/>
  <c r="E17" i="11" s="1"/>
  <c r="I19" i="11"/>
  <c r="I21" i="11" s="1"/>
  <c r="I25" i="11" s="1"/>
  <c r="I34" i="11" s="1"/>
  <c r="H19" i="11"/>
  <c r="H21" i="11" s="1"/>
  <c r="H25" i="11" s="1"/>
  <c r="H34" i="11" s="1"/>
  <c r="F3" i="11"/>
  <c r="F5" i="11" s="1"/>
  <c r="F9" i="11" s="1"/>
  <c r="F17" i="11" s="1"/>
  <c r="G3" i="11"/>
  <c r="G5" i="11" s="1"/>
  <c r="G9" i="11" s="1"/>
  <c r="G17" i="11" s="1"/>
  <c r="O19" i="11"/>
  <c r="O21" i="11" s="1"/>
  <c r="O25" i="11" s="1"/>
  <c r="O34" i="11" s="1"/>
  <c r="J19" i="11"/>
  <c r="J21" i="11" s="1"/>
  <c r="J25" i="11" s="1"/>
  <c r="J34" i="11" s="1"/>
  <c r="H3" i="11"/>
  <c r="H5" i="11" s="1"/>
  <c r="L3" i="11"/>
  <c r="L5" i="11" s="1"/>
  <c r="L9" i="11" s="1"/>
  <c r="L17" i="11" s="1"/>
  <c r="M3" i="11"/>
  <c r="M5" i="11" s="1"/>
  <c r="M9" i="11" s="1"/>
  <c r="M17" i="11" s="1"/>
  <c r="K19" i="11"/>
  <c r="K21" i="11" s="1"/>
  <c r="K25" i="11" s="1"/>
  <c r="K34" i="11" s="1"/>
  <c r="I3" i="11"/>
  <c r="I5" i="11" s="1"/>
  <c r="I9" i="11" s="1"/>
  <c r="I17" i="11" s="1"/>
  <c r="D3" i="11"/>
  <c r="L19" i="11"/>
  <c r="L21" i="11" s="1"/>
  <c r="L25" i="11" s="1"/>
  <c r="L34" i="11" s="1"/>
  <c r="J3" i="11"/>
  <c r="J5" i="11" s="1"/>
  <c r="J9" i="11" s="1"/>
  <c r="J17" i="11" s="1"/>
  <c r="M19" i="11"/>
  <c r="M21" i="11" s="1"/>
  <c r="M25" i="11" s="1"/>
  <c r="M34" i="11" s="1"/>
  <c r="K3" i="11"/>
  <c r="K5" i="11" s="1"/>
  <c r="K9" i="11" s="1"/>
  <c r="K17" i="11" s="1"/>
  <c r="D19" i="11"/>
  <c r="N19" i="11"/>
  <c r="N21" i="11" s="1"/>
  <c r="N25" i="11" s="1"/>
  <c r="N34" i="11" s="1"/>
  <c r="N3" i="11"/>
  <c r="N5" i="11" s="1"/>
  <c r="N9" i="11" s="1"/>
  <c r="N17" i="11" s="1"/>
  <c r="O10" i="11" l="1"/>
  <c r="M10" i="11"/>
  <c r="D21" i="11"/>
  <c r="K10" i="11"/>
  <c r="F10" i="11"/>
  <c r="D5" i="11"/>
  <c r="J10" i="11"/>
  <c r="L10" i="11"/>
  <c r="N10" i="11"/>
  <c r="G10" i="11"/>
  <c r="L26" i="11"/>
  <c r="L35" i="11"/>
  <c r="K18" i="11"/>
  <c r="K11" i="11"/>
  <c r="J18" i="11"/>
  <c r="J11" i="11"/>
  <c r="M26" i="11"/>
  <c r="M35" i="11"/>
  <c r="F18" i="11"/>
  <c r="F11" i="11"/>
  <c r="L11" i="11"/>
  <c r="L18" i="11"/>
  <c r="K26" i="11"/>
  <c r="K35" i="11"/>
  <c r="N18" i="11"/>
  <c r="N11" i="11"/>
  <c r="I26" i="11"/>
  <c r="I35" i="11"/>
  <c r="H26" i="11"/>
  <c r="H35" i="11"/>
  <c r="E11" i="11"/>
  <c r="E18" i="11"/>
  <c r="E26" i="11"/>
  <c r="E35" i="11"/>
  <c r="M11" i="11"/>
  <c r="M18" i="11"/>
  <c r="G26" i="11"/>
  <c r="G35" i="11"/>
  <c r="N26" i="11"/>
  <c r="N35" i="11"/>
  <c r="O26" i="11"/>
  <c r="O35" i="11"/>
  <c r="H9" i="11"/>
  <c r="I18" i="11"/>
  <c r="I11" i="11"/>
  <c r="G18" i="11"/>
  <c r="F26" i="11"/>
  <c r="F35" i="11"/>
  <c r="J26" i="11"/>
  <c r="J35" i="11"/>
  <c r="O18" i="11"/>
  <c r="I10" i="11" l="1"/>
  <c r="I14" i="11" s="1"/>
  <c r="H17" i="11"/>
  <c r="H18" i="11" s="1"/>
  <c r="G27" i="11"/>
  <c r="N27" i="11"/>
  <c r="I27" i="11"/>
  <c r="M27" i="11"/>
  <c r="J27" i="11"/>
  <c r="F27" i="11"/>
  <c r="O27" i="11"/>
  <c r="H27" i="11"/>
  <c r="D9" i="11"/>
  <c r="D17" i="11" s="1"/>
  <c r="D25" i="11"/>
  <c r="D34" i="11" s="1"/>
  <c r="K27" i="11"/>
  <c r="L27" i="11"/>
  <c r="H10" i="11"/>
  <c r="N14" i="11"/>
  <c r="N13" i="11"/>
  <c r="H28" i="11"/>
  <c r="M13" i="11"/>
  <c r="M14" i="11"/>
  <c r="I28" i="11"/>
  <c r="H11" i="11"/>
  <c r="M28" i="11"/>
  <c r="G28" i="11"/>
  <c r="J28" i="11"/>
  <c r="E28" i="11"/>
  <c r="J13" i="11"/>
  <c r="J14" i="11"/>
  <c r="K28" i="11"/>
  <c r="F28" i="11"/>
  <c r="K14" i="11"/>
  <c r="K13" i="11"/>
  <c r="L14" i="11"/>
  <c r="L13" i="11"/>
  <c r="G11" i="11"/>
  <c r="G13" i="11" s="1"/>
  <c r="N28" i="11"/>
  <c r="F14" i="11"/>
  <c r="F13" i="11"/>
  <c r="L28" i="11"/>
  <c r="I13" i="11" l="1"/>
  <c r="I15" i="11" s="1"/>
  <c r="I16" i="11" s="1"/>
  <c r="N15" i="11"/>
  <c r="N16" i="11" s="1"/>
  <c r="M15" i="11"/>
  <c r="M16" i="11" s="1"/>
  <c r="D26" i="11"/>
  <c r="E10" i="11"/>
  <c r="O11" i="11"/>
  <c r="I30" i="11"/>
  <c r="G14" i="11"/>
  <c r="G15" i="11" s="1"/>
  <c r="G16" i="11" s="1"/>
  <c r="I31" i="11"/>
  <c r="L15" i="11"/>
  <c r="L16" i="11" s="1"/>
  <c r="J15" i="11"/>
  <c r="J16" i="11" s="1"/>
  <c r="H13" i="11"/>
  <c r="H14" i="11"/>
  <c r="K15" i="11"/>
  <c r="K16" i="11" s="1"/>
  <c r="M31" i="11"/>
  <c r="M30" i="11"/>
  <c r="L31" i="11"/>
  <c r="L30" i="11"/>
  <c r="J31" i="11"/>
  <c r="J30" i="11"/>
  <c r="F31" i="11"/>
  <c r="F30" i="11"/>
  <c r="F15" i="11"/>
  <c r="F16" i="11" s="1"/>
  <c r="N31" i="11"/>
  <c r="N30" i="11"/>
  <c r="K31" i="11"/>
  <c r="K32" i="11" s="1"/>
  <c r="K33" i="11" s="1"/>
  <c r="K30" i="11"/>
  <c r="H31" i="11"/>
  <c r="H30" i="11"/>
  <c r="G31" i="11"/>
  <c r="G30" i="11"/>
  <c r="D18" i="11" l="1"/>
  <c r="O14" i="11"/>
  <c r="O13" i="11"/>
  <c r="E14" i="11"/>
  <c r="E13" i="11"/>
  <c r="D35" i="11"/>
  <c r="O28" i="11"/>
  <c r="D27" i="11"/>
  <c r="E27" i="11"/>
  <c r="I32" i="11"/>
  <c r="I33" i="11" s="1"/>
  <c r="J32" i="11"/>
  <c r="J33" i="11" s="1"/>
  <c r="F32" i="11"/>
  <c r="L32" i="11"/>
  <c r="L33" i="11" s="1"/>
  <c r="H15" i="11"/>
  <c r="H16" i="11" s="1"/>
  <c r="H32" i="11"/>
  <c r="H33" i="11" s="1"/>
  <c r="M32" i="11"/>
  <c r="M33" i="11" s="1"/>
  <c r="N32" i="11"/>
  <c r="N33" i="11" s="1"/>
  <c r="G32" i="11"/>
  <c r="G33" i="11" s="1"/>
  <c r="C64" i="47"/>
  <c r="C65" i="47"/>
  <c r="C66" i="47"/>
  <c r="C67" i="47"/>
  <c r="C68" i="47"/>
  <c r="C63" i="47"/>
  <c r="O15" i="11" l="1"/>
  <c r="O16" i="11" s="1"/>
  <c r="E15" i="11"/>
  <c r="E16" i="11" s="1"/>
  <c r="E31" i="11"/>
  <c r="E30" i="11"/>
  <c r="O31" i="11"/>
  <c r="O30" i="11"/>
  <c r="C3" i="57"/>
  <c r="C2" i="57"/>
  <c r="F33" i="11"/>
  <c r="C79" i="47" l="1"/>
  <c r="C10" i="57"/>
  <c r="C77" i="47"/>
  <c r="C9" i="57"/>
  <c r="C5" i="57"/>
  <c r="O32" i="11"/>
  <c r="O33" i="11" s="1"/>
  <c r="E32" i="11"/>
  <c r="E33" i="11" s="1"/>
  <c r="C102" i="47" l="1"/>
  <c r="C85" i="47"/>
  <c r="C26" i="57"/>
  <c r="C15" i="57"/>
  <c r="C33" i="57"/>
  <c r="C13" i="57"/>
  <c r="C87" i="47"/>
  <c r="C16" i="57"/>
  <c r="C97" i="47" s="1"/>
  <c r="C34" i="57"/>
  <c r="C103" i="47" l="1"/>
  <c r="C38" i="57"/>
  <c r="C95" i="47"/>
  <c r="C21" i="57"/>
  <c r="C89" i="47"/>
  <c r="C28" i="57"/>
  <c r="C93" i="47" s="1"/>
  <c r="C29" i="57"/>
  <c r="C91" i="47" s="1"/>
  <c r="C30" i="57"/>
  <c r="C92" i="47" s="1"/>
  <c r="C27" i="57"/>
  <c r="C31" i="57"/>
  <c r="C94" i="47" s="1"/>
  <c r="C90" i="47" l="1"/>
  <c r="C32" i="57"/>
  <c r="C105" i="47"/>
  <c r="C101" i="47"/>
  <c r="C104" i="47" l="1"/>
  <c r="D11" i="11" l="1"/>
  <c r="D10" i="11"/>
  <c r="D28" i="11" l="1"/>
  <c r="D14" i="11"/>
  <c r="D13" i="11"/>
  <c r="D15" i="11" l="1"/>
  <c r="D31" i="11"/>
  <c r="D30" i="11"/>
  <c r="D16" i="11" l="1"/>
  <c r="D32" i="11"/>
  <c r="C75" i="47" l="1"/>
  <c r="D33" i="11"/>
  <c r="C76" i="4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iałystok" type="6" refreshedVersion="0" background="1" saveData="1">
    <textPr sourceFile="C:\Documents and Settings\Kasiunia\Pulpit\lata meteorologiczne\Białystok.txt" delimited="0" thousands=" ">
      <textFields count="41">
        <textField/>
        <textField position="5"/>
        <textField position="11"/>
        <textField position="18"/>
        <textField position="26"/>
        <textField position="34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" xr16:uid="{00000000-0015-0000-FFFF-FFFF01000000}" name="Bielsko Biała" type="6" refreshedVersion="0" background="1" saveData="1">
    <textPr sourceFile="C:\Documents and Settings\Kasiunia\Pulpit\lata meteorologiczne\Bielsko Biała.txt" delimited="0" thousands=" ">
      <textFields count="41">
        <textField/>
        <textField position="5"/>
        <textField position="11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3" xr16:uid="{00000000-0015-0000-FFFF-FFFF02000000}" name="Bydgoszcz" type="6" refreshedVersion="0" background="1" saveData="1">
    <textPr sourceFile="C:\Documents and Settings\Kasiunia\Pulpit\lata meteorologiczne\Bydgoszcz.txt" delimited="0" thousands=" ">
      <textFields count="41">
        <textField/>
        <textField position="5"/>
        <textField position="11"/>
        <textField position="18"/>
        <textField position="26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4" xr16:uid="{00000000-0015-0000-FFFF-FFFF03000000}" name="Chojnice" type="6" refreshedVersion="0" background="1" saveData="1">
    <textPr sourceFile="C:\Documents and Settings\Kasiunia\Pulpit\lata meteorologiczne\Chojnice.txt" delimited="0" thousands=" ">
      <textFields count="41">
        <textField/>
        <textField position="4"/>
        <textField position="11"/>
        <textField position="18"/>
        <textField position="25"/>
        <textField position="33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5" xr16:uid="{00000000-0015-0000-FFFF-FFFF04000000}" name="cZĘSTOCHOWA" type="6" refreshedVersion="0" background="1" saveData="1">
    <textPr sourceFile="C:\Documents and Settings\Kasiunia\Pulpit\lata meteorologiczne\cZĘSTOCHOWA.txt" delimited="0" thousands=" ">
      <textFields count="41">
        <textField/>
        <textField position="5"/>
        <textField position="11"/>
        <textField position="18"/>
        <textField position="25"/>
        <textField position="33"/>
        <textField position="41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6" xr16:uid="{00000000-0015-0000-FFFF-FFFF05000000}" name="Elbląg" type="6" refreshedVersion="0" background="1" saveData="1">
    <textPr sourceFile="C:\Documents and Settings\Kasiunia\Pulpit\lata meteorologiczne\Elbląg.txt" delimited="0" thousands=" ">
      <textFields count="41">
        <textField/>
        <textField position="4"/>
        <textField position="11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7" xr16:uid="{00000000-0015-0000-FFFF-FFFF06000000}" name="Gdańsk" type="6" refreshedVersion="0" background="1" saveData="1">
    <textPr sourceFile="C:\Documents and Settings\Kasiunia\Pulpit\lata meteorologiczne\Gdańsk.txt" delimited="0" thousands=" ">
      <textFields count="41">
        <textField/>
        <textField position="5"/>
        <textField position="11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8" xr16:uid="{00000000-0015-0000-FFFF-FFFF07000000}" name="Gorzów Wielkopolski" type="6" refreshedVersion="0" background="1" saveData="1">
    <textPr sourceFile="C:\Documents and Settings\Kasiunia\Pulpit\lata meteorologiczne\Gorzów Wielkopolski.txt" delimited="0" thousands=" ">
      <textFields count="41">
        <textField/>
        <textField position="5"/>
        <textField position="11"/>
        <textField position="18"/>
        <textField position="26"/>
        <textField position="34"/>
        <textField position="41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9" xr16:uid="{00000000-0015-0000-FFFF-FFFF08000000}" name="Hel" type="6" refreshedVersion="0" background="1" saveData="1">
    <textPr sourceFile="C:\Documents and Settings\Kasiunia\Pulpit\lata meteorologiczne\Hel.txt" delimited="0" thousands=" ">
      <textFields count="41">
        <textField/>
        <textField position="5"/>
        <textField position="11"/>
        <textField position="17"/>
        <textField position="25"/>
        <textField position="34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0" xr16:uid="{00000000-0015-0000-FFFF-FFFF09000000}" name="Jeleniea Góra" type="6" refreshedVersion="0" background="1" saveData="1">
    <textPr sourceFile="C:\Documents and Settings\Kasiunia\Pulpit\lata meteorologiczne\Jeleniea Góra.txt" delimited="0" thousands=" ">
      <textFields count="41">
        <textField/>
        <textField position="4"/>
        <textField position="11"/>
        <textField position="17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1" xr16:uid="{00000000-0015-0000-FFFF-FFFF0A000000}" name="Kalisz" type="6" refreshedVersion="0" background="1" saveData="1">
    <textPr sourceFile="C:\Documents and Settings\Kasiunia\Pulpit\lata meteorologiczne\Kalisz.txt" delimited="0" thousands=" ">
      <textFields count="41">
        <textField/>
        <textField position="4"/>
        <textField position="11"/>
        <textField position="18"/>
        <textField position="25"/>
        <textField position="33"/>
        <textField position="41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2" xr16:uid="{00000000-0015-0000-FFFF-FFFF0B000000}" name="KAsprowy wierch" type="6" refreshedVersion="0" background="1" saveData="1">
    <textPr sourceFile="C:\Documents and Settings\Kasiunia\Pulpit\lata meteorologiczne\KAsprowy wierch.txt" delimited="0" thousands=" ">
      <textFields count="41">
        <textField/>
        <textField position="4"/>
        <textField position="10"/>
        <textField position="18"/>
        <textField position="25"/>
        <textField position="32"/>
        <textField position="42"/>
        <textField position="51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3" xr16:uid="{00000000-0015-0000-FFFF-FFFF0C000000}" name="kATOWICE" type="6" refreshedVersion="0" background="1" saveData="1">
    <textPr sourceFile="C:\Documents and Settings\Kasiunia\Pulpit\lata meteorologiczne\kATOWICE.txt" delimited="0" thousands=" ">
      <textFields count="41">
        <textField/>
        <textField position="6"/>
        <textField position="11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4" xr16:uid="{00000000-0015-0000-FFFF-FFFF0D000000}" name="Kętrzyn" type="6" refreshedVersion="0" background="1" saveData="1">
    <textPr sourceFile="C:\Documents and Settings\Kasiunia\Pulpit\lata meteorologiczne\Kętrzyn.txt" delimited="0" thousands=" ">
      <textFields count="41">
        <textField/>
        <textField position="4"/>
        <textField position="11"/>
        <textField position="18"/>
        <textField position="25"/>
        <textField position="33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5" xr16:uid="{00000000-0015-0000-FFFF-FFFF0E000000}" name="Kielce Suków" type="6" refreshedVersion="0" background="1" saveData="1">
    <textPr sourceFile="C:\Documents and Settings\Kasiunia\Pulpit\lata meteorologiczne\Kielce Suków.txt" delimited="0" thousands=" ">
      <textFields count="41">
        <textField/>
        <textField position="4"/>
        <textField position="10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6" xr16:uid="{00000000-0015-0000-FFFF-FFFF0F000000}" name="kŁODZKO" type="6" refreshedVersion="0" background="1" saveData="1">
    <textPr sourceFile="C:\Documents and Settings\Kasiunia\Pulpit\lata meteorologiczne\kŁODZKO.txt" delimited="0" thousands=" ">
      <textFields count="41">
        <textField/>
        <textField position="4"/>
        <textField position="11"/>
        <textField position="18"/>
        <textField position="25"/>
        <textField position="34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7" xr16:uid="{00000000-0015-0000-FFFF-FFFF10000000}" name="Koło" type="6" refreshedVersion="0" background="1" saveData="1">
    <textPr sourceFile="C:\Documents and Settings\Kasiunia\Pulpit\lata meteorologiczne\Koło.txt" delimited="0" thousands=" ">
      <textFields count="41">
        <textField/>
        <textField position="4"/>
        <textField position="11"/>
        <textField position="18"/>
        <textField position="25"/>
        <textField position="33"/>
        <textField position="41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8" xr16:uid="{00000000-0015-0000-FFFF-FFFF11000000}" name="Kołobrzeg" type="6" refreshedVersion="0" background="1" saveData="1">
    <textPr sourceFile="C:\Documents and Settings\Kasiunia\Pulpit\lata meteorologiczne\Kołobrzeg.txt" delimited="0" thousands=" ">
      <textFields count="41">
        <textField/>
        <textField position="4"/>
        <textField position="11"/>
        <textField position="17"/>
        <textField position="25"/>
        <textField position="33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19" xr16:uid="{00000000-0015-0000-FFFF-FFFF12000000}" name="Koszalin" type="6" refreshedVersion="0" background="1" saveData="1">
    <textPr sourceFile="C:\Documents and Settings\Kasiunia\Pulpit\lata meteorologiczne\Koszalin.txt" delimited="0" thousands=" ">
      <textFields count="41">
        <textField/>
        <textField position="4"/>
        <textField position="10"/>
        <textField position="18"/>
        <textField position="25"/>
        <textField position="32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0" xr16:uid="{00000000-0015-0000-FFFF-FFFF13000000}" name="Kraków Balice" type="6" refreshedVersion="0" background="1" saveData="1">
    <textPr sourceFile="C:\Documents and Settings\Kasiunia\Pulpit\lata meteorologiczne\Kraków Balice.txt" delimited="0" thousands=" ">
      <textFields count="41">
        <textField/>
        <textField position="5"/>
        <textField position="10"/>
        <textField position="17"/>
        <textField position="25"/>
        <textField position="34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1" xr16:uid="{00000000-0015-0000-FFFF-FFFF14000000}" name="Krosno" type="6" refreshedVersion="0" background="1" saveData="1">
    <textPr sourceFile="C:\Documents and Settings\Kasiunia\Pulpit\lata meteorologiczne\Krosno.txt" delimited="0" thousands=" ">
      <textFields count="41">
        <textField/>
        <textField position="5"/>
        <textField position="11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2" xr16:uid="{00000000-0015-0000-FFFF-FFFF15000000}" name="Legnica" type="6" refreshedVersion="0" background="1" saveData="1">
    <textPr sourceFile="C:\Documents and Settings\Kasiunia\Pulpit\lata meteorologiczne\Legnica.txt" delimited="0" thousands=" ">
      <textFields count="41">
        <textField/>
        <textField position="5"/>
        <textField position="10"/>
        <textField position="17"/>
        <textField position="25"/>
        <textField position="33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3" xr16:uid="{00000000-0015-0000-FFFF-FFFF16000000}" name="LEsko" type="6" refreshedVersion="0" background="1" saveData="1">
    <textPr sourceFile="C:\Documents and Settings\Kasiunia\Pulpit\lata meteorologiczne\LEsko.txt" delimited="0" thousands=" ">
      <textFields count="41">
        <textField/>
        <textField position="5"/>
        <textField position="11"/>
        <textField position="17"/>
        <textField position="25"/>
        <textField position="33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4" xr16:uid="{00000000-0015-0000-FFFF-FFFF17000000}" name="Leszno Strzyrzowice" type="6" refreshedVersion="0" background="1" saveData="1">
    <textPr sourceFile="C:\Documents and Settings\Kasiunia\Pulpit\lata meteorologiczne\Leszno Strzyrzowice.txt" delimited="0" thousands=" ">
      <textFields count="41">
        <textField/>
        <textField position="4"/>
        <textField position="11"/>
        <textField position="17"/>
        <textField position="25"/>
        <textField position="33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5" xr16:uid="{00000000-0015-0000-FFFF-FFFF18000000}" name="Lębork" type="6" refreshedVersion="0" background="1" saveData="1">
    <textPr sourceFile="C:\Documents and Settings\Kasiunia\Pulpit\lata meteorologiczne\Lębork.txt" delimited="0" thousands=" ">
      <textFields count="41">
        <textField/>
        <textField position="5"/>
        <textField position="11"/>
        <textField position="17"/>
        <textField position="26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6" xr16:uid="{00000000-0015-0000-FFFF-FFFF19000000}" name="Lublin Radowice" type="6" refreshedVersion="0" background="1" saveData="1">
    <textPr sourceFile="C:\Documents and Settings\Kasiunia\Pulpit\lata meteorologiczne\Lublin Radowice.txt" delimited="0" thousands=" ">
      <textFields count="41">
        <textField/>
        <textField position="5"/>
        <textField position="10"/>
        <textField position="18"/>
        <textField position="25"/>
        <textField position="34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7" xr16:uid="{00000000-0015-0000-FFFF-FFFF1A000000}" name="Łeba" type="6" refreshedVersion="0" background="1" saveData="1">
    <textPr sourceFile="C:\Documents and Settings\Kasiunia\Pulpit\lata meteorologiczne\Łeba.txt" delimited="0" thousands=" ">
      <textFields count="41">
        <textField/>
        <textField position="4"/>
        <textField position="11"/>
        <textField position="18"/>
        <textField position="25"/>
        <textField position="34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8" xr16:uid="{00000000-0015-0000-FFFF-FFFF1B000000}" name="Łódź Lublinek" type="6" refreshedVersion="0" background="1" saveData="1">
    <textPr sourceFile="C:\Documents and Settings\Kasiunia\Pulpit\lata meteorologiczne\Łódź Lublinek.txt" delimited="0" thousands=" ">
      <textFields count="41">
        <textField/>
        <textField position="5"/>
        <textField position="11"/>
        <textField position="18"/>
        <textField position="25"/>
        <textField position="34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29" xr16:uid="{00000000-0015-0000-FFFF-FFFF1C000000}" name="Mława" type="6" refreshedVersion="0" background="1" saveData="1">
    <textPr sourceFile="C:\Documents and Settings\Kasiunia\Pulpit\lata meteorologiczne\Mława.txt" delimited="0" thousands=" ">
      <textFields count="41">
        <textField/>
        <textField position="5"/>
        <textField position="10"/>
        <textField position="18"/>
        <textField position="25"/>
        <textField position="33"/>
        <textField position="44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30" xr16:uid="{00000000-0015-0000-FFFF-FFFF1D000000}" name="Nowy sącz" type="6" refreshedVersion="0" background="1" saveData="1">
    <textPr sourceFile="C:\Documents and Settings\Kasiunia\Pulpit\lata meteorologiczne\Nowy sącz.txt" delimited="0" thousands=" ">
      <textFields count="41">
        <textField/>
        <textField position="5"/>
        <textField position="11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31" xr16:uid="{00000000-0015-0000-FFFF-FFFF1E000000}" name="Olsztyn" type="6" refreshedVersion="0" background="1" saveData="1">
    <textPr sourceFile="C:\Documents and Settings\Kasiunia\Pulpit\lata meteorologiczne\Olsztyn.txt" delimited="0" thousands=" ">
      <textFields count="41">
        <textField/>
        <textField position="4"/>
        <textField position="11"/>
        <textField position="18"/>
        <textField position="25"/>
        <textField position="32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32" xr16:uid="{00000000-0015-0000-FFFF-FFFF1F000000}" name="oPOLE" type="6" refreshedVersion="0" background="1" saveData="1">
    <textPr sourceFile="C:\Documents and Settings\Kasiunia\Pulpit\lata meteorologiczne\oPOLE.txt" delimited="0" thousands=" ">
      <textFields count="41">
        <textField/>
        <textField position="4"/>
        <textField position="10"/>
        <textField position="18"/>
        <textField position="25"/>
        <textField position="34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33" xr16:uid="{00000000-0015-0000-FFFF-FFFF20000000}" name="Piła" type="6" refreshedVersion="0" background="1" saveData="1">
    <textPr sourceFile="C:\Documents and Settings\Kasiunia\Pulpit\lata meteorologiczne\Piła.txt" delimited="0" thousands=" ">
      <textFields count="41">
        <textField/>
        <textField position="4"/>
        <textField position="11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34" xr16:uid="{00000000-0015-0000-FFFF-FFFF21000000}" name="Płock Trzepowo" type="6" refreshedVersion="0" background="1" saveData="1">
    <textPr sourceFile="C:\Documents and Settings\Kasiunia\Pulpit\lata meteorologiczne\Płock Trzepowo.txt" delimited="0" thousands=" ">
      <textFields count="41">
        <textField/>
        <textField position="5"/>
        <textField position="11"/>
        <textField position="18"/>
        <textField position="25"/>
        <textField position="33"/>
        <textField position="42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  <connection id="35" xr16:uid="{00000000-0015-0000-FFFF-FFFF22000000}" name="Poznań" type="6" refreshedVersion="0" background="1" saveData="1">
    <textPr sourceFile="C:\Documents and Settings\Kasiunia\Pulpit\lata meteorologiczne\Poznań.txt" delimited="0" thousands=" ">
      <textFields count="41">
        <textField/>
        <textField position="4"/>
        <textField position="10"/>
        <textField position="18"/>
        <textField position="25"/>
        <textField position="33"/>
        <textField position="43"/>
        <textField position="49"/>
        <textField position="60"/>
        <textField position="68"/>
        <textField position="76"/>
        <textField position="85"/>
        <textField position="94"/>
        <textField position="103"/>
        <textField position="112"/>
        <textField position="121"/>
        <textField position="130"/>
        <textField position="139"/>
        <textField position="148"/>
        <textField position="157"/>
        <textField position="166"/>
        <textField position="175"/>
        <textField position="184"/>
        <textField position="193"/>
        <textField position="202"/>
        <textField position="211"/>
        <textField position="220"/>
        <textField position="229"/>
        <textField position="238"/>
        <textField position="247"/>
        <textField position="256"/>
        <textField position="265"/>
        <textField position="274"/>
        <textField position="283"/>
        <textField position="292"/>
        <textField position="301"/>
        <textField position="310"/>
        <textField position="319"/>
        <textField position="328"/>
        <textField position="337"/>
        <textField position="346"/>
      </textFields>
    </textPr>
  </connection>
</connections>
</file>

<file path=xl/sharedStrings.xml><?xml version="1.0" encoding="utf-8"?>
<sst xmlns="http://schemas.openxmlformats.org/spreadsheetml/2006/main" count="481" uniqueCount="325">
  <si>
    <t>-</t>
  </si>
  <si>
    <t xml:space="preserve">współczynnik osłonięcia </t>
  </si>
  <si>
    <t>e</t>
  </si>
  <si>
    <t>W/m²K</t>
  </si>
  <si>
    <t>A</t>
  </si>
  <si>
    <t>N</t>
  </si>
  <si>
    <t>W</t>
  </si>
  <si>
    <r>
      <t>m</t>
    </r>
    <r>
      <rPr>
        <vertAlign val="superscript"/>
        <sz val="8"/>
        <rFont val="Tahoma"/>
        <family val="2"/>
        <charset val="238"/>
      </rPr>
      <t>3</t>
    </r>
  </si>
  <si>
    <r>
      <t>m</t>
    </r>
    <r>
      <rPr>
        <vertAlign val="superscript"/>
        <sz val="8"/>
        <rFont val="Tahoma"/>
        <family val="2"/>
        <charset val="238"/>
      </rPr>
      <t>2</t>
    </r>
  </si>
  <si>
    <r>
      <t>A</t>
    </r>
    <r>
      <rPr>
        <vertAlign val="subscript"/>
        <sz val="8"/>
        <rFont val="Tahoma"/>
        <family val="2"/>
        <charset val="238"/>
      </rPr>
      <t>f</t>
    </r>
  </si>
  <si>
    <r>
      <t>V</t>
    </r>
    <r>
      <rPr>
        <vertAlign val="subscript"/>
        <sz val="8"/>
        <rFont val="Tahoma"/>
        <family val="2"/>
        <charset val="238"/>
      </rPr>
      <t>i</t>
    </r>
  </si>
  <si>
    <r>
      <t>V</t>
    </r>
    <r>
      <rPr>
        <vertAlign val="subscript"/>
        <sz val="8"/>
        <rFont val="Tahoma"/>
        <family val="2"/>
        <charset val="238"/>
      </rPr>
      <t>e</t>
    </r>
  </si>
  <si>
    <r>
      <t>A</t>
    </r>
    <r>
      <rPr>
        <vertAlign val="subscript"/>
        <sz val="8"/>
        <rFont val="Tahoma"/>
        <family val="2"/>
        <charset val="238"/>
      </rPr>
      <t>e</t>
    </r>
  </si>
  <si>
    <t>W/K</t>
  </si>
  <si>
    <r>
      <t>b</t>
    </r>
    <r>
      <rPr>
        <vertAlign val="subscript"/>
        <sz val="8"/>
        <rFont val="Tahoma"/>
        <family val="2"/>
        <charset val="238"/>
      </rPr>
      <t>tr</t>
    </r>
  </si>
  <si>
    <t>U</t>
  </si>
  <si>
    <t>orient</t>
  </si>
  <si>
    <r>
      <t>A·U·b</t>
    </r>
    <r>
      <rPr>
        <vertAlign val="subscript"/>
        <sz val="8"/>
        <rFont val="Tahoma"/>
        <family val="2"/>
        <charset val="238"/>
      </rPr>
      <t>tr</t>
    </r>
  </si>
  <si>
    <t>%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</si>
  <si>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</si>
  <si>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</si>
  <si>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</si>
  <si>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</si>
  <si>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</si>
  <si>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</si>
  <si>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</si>
  <si>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</si>
  <si>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</si>
  <si>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</si>
  <si>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</si>
  <si>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</si>
  <si>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I_N_90</t>
  </si>
  <si>
    <t>I_S_90</t>
  </si>
  <si>
    <t>I_W_90</t>
  </si>
  <si>
    <t>kąt</t>
  </si>
  <si>
    <t>°</t>
  </si>
  <si>
    <t>ozn</t>
  </si>
  <si>
    <t>I_E_90</t>
  </si>
  <si>
    <t>°C</t>
  </si>
  <si>
    <r>
      <t>W/m</t>
    </r>
    <r>
      <rPr>
        <vertAlign val="superscript"/>
        <sz val="8"/>
        <rFont val="Tahoma"/>
        <family val="2"/>
        <charset val="238"/>
      </rPr>
      <t>2</t>
    </r>
  </si>
  <si>
    <r>
      <t>q</t>
    </r>
    <r>
      <rPr>
        <vertAlign val="subscript"/>
        <sz val="8"/>
        <rFont val="Tahoma"/>
        <family val="2"/>
        <charset val="238"/>
      </rPr>
      <t>int</t>
    </r>
  </si>
  <si>
    <t>kWh/rok</t>
  </si>
  <si>
    <r>
      <t xml:space="preserve"> γ</t>
    </r>
    <r>
      <rPr>
        <vertAlign val="subscript"/>
        <sz val="8"/>
        <rFont val="Tahoma"/>
        <family val="2"/>
        <charset val="238"/>
      </rPr>
      <t>H</t>
    </r>
  </si>
  <si>
    <r>
      <t xml:space="preserve"> γ</t>
    </r>
    <r>
      <rPr>
        <vertAlign val="subscript"/>
        <sz val="8"/>
        <rFont val="Tahoma"/>
        <family val="2"/>
        <charset val="238"/>
      </rPr>
      <t>H,pocz</t>
    </r>
  </si>
  <si>
    <r>
      <t xml:space="preserve"> γ</t>
    </r>
    <r>
      <rPr>
        <vertAlign val="subscript"/>
        <sz val="8"/>
        <rFont val="Tahoma"/>
        <family val="2"/>
        <charset val="238"/>
      </rPr>
      <t>H,koniec</t>
    </r>
  </si>
  <si>
    <r>
      <t xml:space="preserve"> γ</t>
    </r>
    <r>
      <rPr>
        <vertAlign val="subscript"/>
        <sz val="8"/>
        <rFont val="Tahoma"/>
        <family val="2"/>
        <charset val="238"/>
      </rPr>
      <t>H,lim</t>
    </r>
  </si>
  <si>
    <r>
      <t xml:space="preserve"> γ</t>
    </r>
    <r>
      <rPr>
        <vertAlign val="subscript"/>
        <sz val="8"/>
        <rFont val="Tahoma"/>
        <family val="2"/>
        <charset val="238"/>
      </rPr>
      <t>H,1</t>
    </r>
  </si>
  <si>
    <r>
      <t xml:space="preserve"> γ</t>
    </r>
    <r>
      <rPr>
        <vertAlign val="subscript"/>
        <sz val="8"/>
        <rFont val="Tahoma"/>
        <family val="2"/>
        <charset val="238"/>
      </rPr>
      <t>H,2</t>
    </r>
    <r>
      <rPr>
        <sz val="10"/>
        <rFont val="Arial CE"/>
        <charset val="238"/>
      </rPr>
      <t/>
    </r>
  </si>
  <si>
    <r>
      <t>f</t>
    </r>
    <r>
      <rPr>
        <vertAlign val="subscript"/>
        <sz val="8"/>
        <rFont val="Tahoma"/>
        <family val="2"/>
        <charset val="238"/>
      </rPr>
      <t>H</t>
    </r>
  </si>
  <si>
    <r>
      <t>Q</t>
    </r>
    <r>
      <rPr>
        <vertAlign val="subscript"/>
        <sz val="8"/>
        <rFont val="Tahoma"/>
        <family val="2"/>
        <charset val="238"/>
      </rPr>
      <t>tr</t>
    </r>
  </si>
  <si>
    <r>
      <t>Q</t>
    </r>
    <r>
      <rPr>
        <vertAlign val="subscript"/>
        <sz val="8"/>
        <rFont val="Tahoma"/>
        <family val="2"/>
        <charset val="238"/>
      </rPr>
      <t>ve</t>
    </r>
  </si>
  <si>
    <r>
      <t>Q</t>
    </r>
    <r>
      <rPr>
        <vertAlign val="subscript"/>
        <sz val="8"/>
        <rFont val="Tahoma"/>
        <family val="2"/>
        <charset val="238"/>
      </rPr>
      <t>ht</t>
    </r>
  </si>
  <si>
    <r>
      <t>Q</t>
    </r>
    <r>
      <rPr>
        <vertAlign val="subscript"/>
        <sz val="8"/>
        <rFont val="Tahoma"/>
        <family val="2"/>
        <charset val="238"/>
      </rPr>
      <t>sol</t>
    </r>
  </si>
  <si>
    <r>
      <t>Q</t>
    </r>
    <r>
      <rPr>
        <vertAlign val="subscript"/>
        <sz val="8"/>
        <rFont val="Tahoma"/>
        <family val="2"/>
        <charset val="238"/>
      </rPr>
      <t>int</t>
    </r>
  </si>
  <si>
    <r>
      <t>Q</t>
    </r>
    <r>
      <rPr>
        <vertAlign val="subscript"/>
        <sz val="8"/>
        <rFont val="Tahoma"/>
        <family val="2"/>
        <charset val="238"/>
      </rPr>
      <t>gn</t>
    </r>
  </si>
  <si>
    <r>
      <t>η</t>
    </r>
    <r>
      <rPr>
        <vertAlign val="subscript"/>
        <sz val="8"/>
        <rFont val="Tahoma"/>
        <family val="2"/>
        <charset val="238"/>
      </rPr>
      <t>H,gn</t>
    </r>
  </si>
  <si>
    <r>
      <t>Q</t>
    </r>
    <r>
      <rPr>
        <vertAlign val="subscript"/>
        <sz val="8"/>
        <rFont val="Tahoma"/>
        <family val="2"/>
        <charset val="238"/>
      </rPr>
      <t>H,nd,m</t>
    </r>
  </si>
  <si>
    <r>
      <t>Q</t>
    </r>
    <r>
      <rPr>
        <vertAlign val="subscript"/>
        <sz val="8"/>
        <rFont val="Tahoma"/>
        <family val="2"/>
        <charset val="238"/>
      </rPr>
      <t>H,nd</t>
    </r>
  </si>
  <si>
    <r>
      <t>Q</t>
    </r>
    <r>
      <rPr>
        <vertAlign val="subscript"/>
        <sz val="8"/>
        <rFont val="Tahoma"/>
        <family val="2"/>
        <charset val="238"/>
      </rPr>
      <t>W,nd</t>
    </r>
  </si>
  <si>
    <t>EP</t>
  </si>
  <si>
    <t>m-c</t>
  </si>
  <si>
    <t>H</t>
  </si>
  <si>
    <r>
      <t>Q</t>
    </r>
    <r>
      <rPr>
        <vertAlign val="subscript"/>
        <sz val="8"/>
        <rFont val="Tahoma"/>
        <family val="2"/>
        <charset val="238"/>
      </rPr>
      <t>C,tr</t>
    </r>
  </si>
  <si>
    <r>
      <t>Q</t>
    </r>
    <r>
      <rPr>
        <vertAlign val="subscript"/>
        <sz val="8"/>
        <rFont val="Tahoma"/>
        <family val="2"/>
        <charset val="238"/>
      </rPr>
      <t>C,ve</t>
    </r>
  </si>
  <si>
    <r>
      <t>Qc</t>
    </r>
    <r>
      <rPr>
        <vertAlign val="subscript"/>
        <sz val="8"/>
        <rFont val="Tahoma"/>
        <family val="2"/>
        <charset val="238"/>
      </rPr>
      <t>t</t>
    </r>
  </si>
  <si>
    <r>
      <t xml:space="preserve"> γ</t>
    </r>
    <r>
      <rPr>
        <vertAlign val="subscript"/>
        <sz val="8"/>
        <rFont val="Tahoma"/>
        <family val="2"/>
        <charset val="238"/>
      </rPr>
      <t>C</t>
    </r>
  </si>
  <si>
    <r>
      <t>1/ γ</t>
    </r>
    <r>
      <rPr>
        <vertAlign val="subscript"/>
        <sz val="8"/>
        <rFont val="Tahoma"/>
        <family val="2"/>
        <charset val="238"/>
      </rPr>
      <t>C</t>
    </r>
  </si>
  <si>
    <r>
      <t xml:space="preserve"> 1/γ</t>
    </r>
    <r>
      <rPr>
        <vertAlign val="subscript"/>
        <sz val="8"/>
        <rFont val="Tahoma"/>
        <family val="2"/>
        <charset val="238"/>
      </rPr>
      <t>C,pocz</t>
    </r>
  </si>
  <si>
    <r>
      <t xml:space="preserve"> 1/γ</t>
    </r>
    <r>
      <rPr>
        <vertAlign val="subscript"/>
        <sz val="8"/>
        <rFont val="Tahoma"/>
        <family val="2"/>
        <charset val="238"/>
      </rPr>
      <t>C,koniec</t>
    </r>
  </si>
  <si>
    <r>
      <t>1/ γ</t>
    </r>
    <r>
      <rPr>
        <vertAlign val="subscript"/>
        <sz val="8"/>
        <rFont val="Tahoma"/>
        <family val="2"/>
        <charset val="238"/>
      </rPr>
      <t>C,lim</t>
    </r>
  </si>
  <si>
    <r>
      <t>1/ γ</t>
    </r>
    <r>
      <rPr>
        <vertAlign val="subscript"/>
        <sz val="8"/>
        <rFont val="Tahoma"/>
        <family val="2"/>
        <charset val="238"/>
      </rPr>
      <t>C,1</t>
    </r>
  </si>
  <si>
    <r>
      <t>1/ γ</t>
    </r>
    <r>
      <rPr>
        <vertAlign val="subscript"/>
        <sz val="8"/>
        <rFont val="Tahoma"/>
        <family val="2"/>
        <charset val="238"/>
      </rPr>
      <t>C,2</t>
    </r>
    <r>
      <rPr>
        <sz val="10"/>
        <rFont val="Arial CE"/>
        <charset val="238"/>
      </rPr>
      <t/>
    </r>
  </si>
  <si>
    <r>
      <t>f</t>
    </r>
    <r>
      <rPr>
        <vertAlign val="subscript"/>
        <sz val="8"/>
        <rFont val="Tahoma"/>
        <family val="2"/>
        <charset val="238"/>
      </rPr>
      <t>C</t>
    </r>
  </si>
  <si>
    <r>
      <t>η</t>
    </r>
    <r>
      <rPr>
        <vertAlign val="subscript"/>
        <sz val="8"/>
        <rFont val="Tahoma"/>
        <family val="2"/>
        <charset val="238"/>
      </rPr>
      <t>C,gn</t>
    </r>
  </si>
  <si>
    <r>
      <t>Q</t>
    </r>
    <r>
      <rPr>
        <vertAlign val="subscript"/>
        <sz val="8"/>
        <rFont val="Tahoma"/>
        <family val="2"/>
        <charset val="238"/>
      </rPr>
      <t>C,nd,m</t>
    </r>
  </si>
  <si>
    <r>
      <t>Q</t>
    </r>
    <r>
      <rPr>
        <vertAlign val="subscript"/>
        <sz val="8"/>
        <rFont val="Tahoma"/>
        <family val="2"/>
        <charset val="238"/>
      </rPr>
      <t>C,nd</t>
    </r>
  </si>
  <si>
    <r>
      <t>Q</t>
    </r>
    <r>
      <rPr>
        <vertAlign val="subscript"/>
        <sz val="8"/>
        <rFont val="Tahoma"/>
        <family val="2"/>
        <charset val="238"/>
      </rPr>
      <t>KH</t>
    </r>
  </si>
  <si>
    <r>
      <t>E</t>
    </r>
    <r>
      <rPr>
        <vertAlign val="subscript"/>
        <sz val="8"/>
        <rFont val="Tahoma"/>
        <family val="2"/>
        <charset val="238"/>
      </rPr>
      <t>L</t>
    </r>
  </si>
  <si>
    <r>
      <t>E</t>
    </r>
    <r>
      <rPr>
        <vertAlign val="subscript"/>
        <sz val="8"/>
        <rFont val="Tahoma"/>
        <family val="2"/>
        <charset val="238"/>
      </rPr>
      <t>el,H</t>
    </r>
  </si>
  <si>
    <r>
      <t>E</t>
    </r>
    <r>
      <rPr>
        <vertAlign val="subscript"/>
        <sz val="8"/>
        <rFont val="Tahoma"/>
        <family val="2"/>
        <charset val="238"/>
      </rPr>
      <t>el,C</t>
    </r>
  </si>
  <si>
    <r>
      <t>E</t>
    </r>
    <r>
      <rPr>
        <vertAlign val="subscript"/>
        <sz val="8"/>
        <rFont val="Tahoma"/>
        <family val="2"/>
        <charset val="238"/>
      </rPr>
      <t>el,V</t>
    </r>
  </si>
  <si>
    <r>
      <t>E</t>
    </r>
    <r>
      <rPr>
        <vertAlign val="subscript"/>
        <sz val="8"/>
        <rFont val="Tahoma"/>
        <family val="2"/>
        <charset val="238"/>
      </rPr>
      <t>el,W</t>
    </r>
  </si>
  <si>
    <r>
      <t>EP</t>
    </r>
    <r>
      <rPr>
        <vertAlign val="subscript"/>
        <sz val="8"/>
        <rFont val="Tahoma"/>
        <family val="2"/>
        <charset val="238"/>
      </rPr>
      <t>H</t>
    </r>
  </si>
  <si>
    <r>
      <t>EP</t>
    </r>
    <r>
      <rPr>
        <vertAlign val="subscript"/>
        <sz val="8"/>
        <rFont val="Tahoma"/>
        <family val="2"/>
        <charset val="238"/>
      </rPr>
      <t>C</t>
    </r>
  </si>
  <si>
    <r>
      <t>EP</t>
    </r>
    <r>
      <rPr>
        <vertAlign val="subscript"/>
        <sz val="8"/>
        <rFont val="Tahoma"/>
        <family val="2"/>
        <charset val="238"/>
      </rPr>
      <t>W</t>
    </r>
  </si>
  <si>
    <r>
      <t>EP</t>
    </r>
    <r>
      <rPr>
        <vertAlign val="subscript"/>
        <sz val="8"/>
        <rFont val="Tahoma"/>
        <family val="2"/>
        <charset val="238"/>
      </rPr>
      <t>L</t>
    </r>
  </si>
  <si>
    <t>m²</t>
  </si>
  <si>
    <t>W/m²</t>
  </si>
  <si>
    <r>
      <t>η</t>
    </r>
    <r>
      <rPr>
        <vertAlign val="subscript"/>
        <sz val="8"/>
        <rFont val="Tahoma"/>
        <family val="2"/>
        <charset val="238"/>
      </rPr>
      <t>H</t>
    </r>
  </si>
  <si>
    <r>
      <t>η</t>
    </r>
    <r>
      <rPr>
        <vertAlign val="subscript"/>
        <sz val="8"/>
        <rFont val="Tahoma"/>
        <family val="2"/>
        <charset val="238"/>
      </rPr>
      <t>C</t>
    </r>
  </si>
  <si>
    <r>
      <t>η</t>
    </r>
    <r>
      <rPr>
        <vertAlign val="subscript"/>
        <sz val="8"/>
        <rFont val="Tahoma"/>
        <family val="2"/>
        <charset val="238"/>
      </rPr>
      <t>W</t>
    </r>
  </si>
  <si>
    <r>
      <t>Q</t>
    </r>
    <r>
      <rPr>
        <vertAlign val="subscript"/>
        <sz val="8"/>
        <rFont val="Tahoma"/>
        <family val="2"/>
        <charset val="238"/>
      </rPr>
      <t>KW</t>
    </r>
  </si>
  <si>
    <t>kWh/(m²·a)</t>
  </si>
  <si>
    <r>
      <t>EP</t>
    </r>
    <r>
      <rPr>
        <vertAlign val="subscript"/>
        <sz val="8"/>
        <rFont val="Tahoma"/>
        <family val="2"/>
        <charset val="238"/>
      </rPr>
      <t>V</t>
    </r>
  </si>
  <si>
    <t>β</t>
  </si>
  <si>
    <t>kW</t>
  </si>
  <si>
    <r>
      <t>C</t>
    </r>
    <r>
      <rPr>
        <vertAlign val="subscript"/>
        <sz val="8"/>
        <rFont val="Tahoma"/>
        <family val="2"/>
        <charset val="238"/>
      </rPr>
      <t>m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</si>
  <si>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t>J/Km²</t>
  </si>
  <si>
    <r>
      <t>L</t>
    </r>
    <r>
      <rPr>
        <vertAlign val="subscript"/>
        <sz val="8"/>
        <rFont val="Tahoma"/>
        <family val="2"/>
        <charset val="238"/>
      </rPr>
      <t>H</t>
    </r>
  </si>
  <si>
    <r>
      <t>L</t>
    </r>
    <r>
      <rPr>
        <vertAlign val="subscript"/>
        <sz val="8"/>
        <rFont val="Tahoma"/>
        <family val="2"/>
        <charset val="238"/>
      </rPr>
      <t>c</t>
    </r>
  </si>
  <si>
    <t>E</t>
  </si>
  <si>
    <t>prz</t>
  </si>
  <si>
    <t>S</t>
  </si>
  <si>
    <t>m³/h</t>
  </si>
  <si>
    <t>OK</t>
  </si>
  <si>
    <t>DZ</t>
  </si>
  <si>
    <t>SZ</t>
  </si>
  <si>
    <t>PG</t>
  </si>
  <si>
    <t>godz.</t>
  </si>
  <si>
    <t>PV</t>
  </si>
  <si>
    <r>
      <t>w</t>
    </r>
    <r>
      <rPr>
        <vertAlign val="subscript"/>
        <sz val="8"/>
        <rFont val="Tahoma"/>
        <family val="2"/>
        <charset val="238"/>
      </rPr>
      <t>i,PV</t>
    </r>
  </si>
  <si>
    <r>
      <t>w</t>
    </r>
    <r>
      <rPr>
        <vertAlign val="subscript"/>
        <sz val="8"/>
        <rFont val="Tahoma"/>
        <family val="2"/>
        <charset val="238"/>
      </rPr>
      <t>i,ee</t>
    </r>
  </si>
  <si>
    <r>
      <t>kg CO</t>
    </r>
    <r>
      <rPr>
        <vertAlign val="sub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>/(m²·a)</t>
    </r>
  </si>
  <si>
    <r>
      <t>Q</t>
    </r>
    <r>
      <rPr>
        <vertAlign val="subscript"/>
        <sz val="8"/>
        <rFont val="Tahoma"/>
        <family val="2"/>
        <charset val="238"/>
      </rPr>
      <t>KH,OZE</t>
    </r>
  </si>
  <si>
    <r>
      <t>Q</t>
    </r>
    <r>
      <rPr>
        <vertAlign val="subscript"/>
        <sz val="8"/>
        <rFont val="Tahoma"/>
        <family val="2"/>
        <charset val="238"/>
      </rPr>
      <t>KC,OZE</t>
    </r>
  </si>
  <si>
    <r>
      <t>Q</t>
    </r>
    <r>
      <rPr>
        <vertAlign val="subscript"/>
        <sz val="8"/>
        <rFont val="Tahoma"/>
        <family val="2"/>
        <charset val="238"/>
      </rPr>
      <t>KW,OZE</t>
    </r>
  </si>
  <si>
    <r>
      <t>E</t>
    </r>
    <r>
      <rPr>
        <vertAlign val="subscript"/>
        <sz val="8"/>
        <rFont val="Tahoma"/>
        <family val="2"/>
        <charset val="238"/>
      </rPr>
      <t>el,OZE</t>
    </r>
  </si>
  <si>
    <r>
      <t>U</t>
    </r>
    <r>
      <rPr>
        <vertAlign val="subscript"/>
        <sz val="8"/>
        <rFont val="Tahoma"/>
        <family val="2"/>
        <charset val="238"/>
      </rPr>
      <t>OZE</t>
    </r>
  </si>
  <si>
    <r>
      <t>w</t>
    </r>
    <r>
      <rPr>
        <vertAlign val="subscript"/>
        <sz val="8"/>
        <rFont val="Tahoma"/>
        <family val="2"/>
        <charset val="238"/>
      </rPr>
      <t>i</t>
    </r>
  </si>
  <si>
    <t>temperatura obliczeniowa dla okresu grzewczego</t>
  </si>
  <si>
    <t>temperatura obliczeniowa dla okresu chłodniczego</t>
  </si>
  <si>
    <r>
      <t>E</t>
    </r>
    <r>
      <rPr>
        <vertAlign val="subscript"/>
        <sz val="8"/>
        <rFont val="Tahoma"/>
        <family val="2"/>
        <charset val="238"/>
      </rPr>
      <t>CO2,H</t>
    </r>
  </si>
  <si>
    <r>
      <t>E</t>
    </r>
    <r>
      <rPr>
        <vertAlign val="subscript"/>
        <sz val="8"/>
        <rFont val="Tahoma"/>
        <family val="2"/>
        <charset val="238"/>
      </rPr>
      <t>CO2,W</t>
    </r>
  </si>
  <si>
    <r>
      <t>E</t>
    </r>
    <r>
      <rPr>
        <vertAlign val="subscript"/>
        <sz val="8"/>
        <rFont val="Tahoma"/>
        <family val="2"/>
        <charset val="238"/>
      </rPr>
      <t>CO2,C</t>
    </r>
  </si>
  <si>
    <r>
      <t>E</t>
    </r>
    <r>
      <rPr>
        <vertAlign val="subscript"/>
        <sz val="8"/>
        <rFont val="Tahoma"/>
        <family val="2"/>
        <charset val="238"/>
      </rPr>
      <t>CO2,L</t>
    </r>
  </si>
  <si>
    <r>
      <t>E</t>
    </r>
    <r>
      <rPr>
        <vertAlign val="subscript"/>
        <sz val="8"/>
        <rFont val="Tahoma"/>
        <family val="2"/>
        <charset val="238"/>
      </rPr>
      <t>CO2,pom</t>
    </r>
  </si>
  <si>
    <r>
      <t>Q</t>
    </r>
    <r>
      <rPr>
        <vertAlign val="subscript"/>
        <sz val="8"/>
        <rFont val="Tahoma"/>
        <family val="2"/>
        <charset val="238"/>
      </rPr>
      <t>KL,OZE</t>
    </r>
  </si>
  <si>
    <r>
      <t>E</t>
    </r>
    <r>
      <rPr>
        <vertAlign val="subscript"/>
        <sz val="8"/>
        <rFont val="Tahoma"/>
        <family val="2"/>
        <charset val="238"/>
      </rPr>
      <t>el,pom,OZE</t>
    </r>
  </si>
  <si>
    <t>EU</t>
  </si>
  <si>
    <t>EK</t>
  </si>
  <si>
    <t>roczne zapotrzebowanie na energię pomocniczą końcową dla systemu ogrzewania</t>
  </si>
  <si>
    <t>roczne zapotrzebowanie na energię pomocniczą końcową dla systemu przygotowania ciepłej wody użytkowej</t>
  </si>
  <si>
    <t>roczne zapotrzebowanie na energię pomocniczą końcową dla systemu chłodzenia</t>
  </si>
  <si>
    <t>LENI</t>
  </si>
  <si>
    <t>liczbowy wskaźnik energii oświetlenia wg PN-EN 15193</t>
  </si>
  <si>
    <t>lp.</t>
  </si>
  <si>
    <t>parametr</t>
  </si>
  <si>
    <t>oznaczenie</t>
  </si>
  <si>
    <t>wartość</t>
  </si>
  <si>
    <t>jednostka</t>
  </si>
  <si>
    <t>powierzchnia użytkowa o regulowanej temperaturze</t>
  </si>
  <si>
    <t>kubatura wewnętrzna wentylowana budynku</t>
  </si>
  <si>
    <t>kubatura budynku po obrysie zewnętrznym</t>
  </si>
  <si>
    <t>powierzchnia przegród zewnętrznych</t>
  </si>
  <si>
    <t>całkowita przepuszczalność energii promieniowania słonecznego</t>
  </si>
  <si>
    <t>obciążenie cieplne pomieszczeń wewnętrznymi zyskami ciepła</t>
  </si>
  <si>
    <t>średni podstawowy strumień powietrza zewnętrznego</t>
  </si>
  <si>
    <t>jednostkowa pojemność cieplna budynku</t>
  </si>
  <si>
    <t>W/(m²·K)</t>
  </si>
  <si>
    <t>współczynnik przenikania ciepła ściana zewnętrzna</t>
  </si>
  <si>
    <t>roczne zapotrzebowanie ciepła użytkowego do przygotowania ciepłej wody</t>
  </si>
  <si>
    <t>średnia sezonowa sprawność regulacji i wykorzystania chłodu</t>
  </si>
  <si>
    <t>średnia sezonowa sprawność przesyłu chłodu</t>
  </si>
  <si>
    <t>średnia sezonowa sprawność akumulacji chłodu</t>
  </si>
  <si>
    <t>średni sezonowy współczynnik efektywności energetycznej wytwarzania chłodu</t>
  </si>
  <si>
    <t>SEER</t>
  </si>
  <si>
    <t>łączna moc silników wentylatorów wszystkich linii wentylacyjnych</t>
  </si>
  <si>
    <t>kWh/(m²·rok)</t>
  </si>
  <si>
    <t>współczynnik przenoszenia ciepła przez przenikanie dla przegród przezroczystych</t>
  </si>
  <si>
    <t>współczynnik przenoszenia ciepła przez przenikanie w wyniku występowania mostków cieplnych</t>
  </si>
  <si>
    <t>całkowity współczynnik przenoszenia ciepła przez przenikanie</t>
  </si>
  <si>
    <t>średni dodatkowy strumień powietrza zewnętrznego infiltrującego przez nieszczelności, spowodowany działaniem wiatru i wyporu termicznego w pomieszczeniach</t>
  </si>
  <si>
    <t>współczynnik przenoszenia ciepła przez wentylację</t>
  </si>
  <si>
    <t>czas trwania sezonu grzewczego</t>
  </si>
  <si>
    <t>czas trwania sezonu chłodniczego</t>
  </si>
  <si>
    <t>jednostkowe roczne zapotrzebowanie na energię użytkową do ogrzewania i wentylacji</t>
  </si>
  <si>
    <t>jednostkowe roczne zapotrzebowanie na energię użytkową do przygotowania ciepłej wody użytkowej</t>
  </si>
  <si>
    <t>jednostkowe roczne zapotrzebowanie na energię użytkową do chłodzenia</t>
  </si>
  <si>
    <t>średnia sezonowa sprawność całkowita systemu ogrzewania</t>
  </si>
  <si>
    <t>średnia roczna sprawność całkowita systemu przygotowania ciepłej wody użytkowej</t>
  </si>
  <si>
    <t>średnia sezonowa sprawność całkowita systemu chłodzenia</t>
  </si>
  <si>
    <t>wskaźnik jednostkowego łącznego rocznego zapotrzebowania na energię pomocniczą</t>
  </si>
  <si>
    <t>m³/s</t>
  </si>
  <si>
    <t>współczynnik redukcyjny ze względu na zacienienie od przegród zewnętrznych</t>
  </si>
  <si>
    <t>udział pola powierzchni oszklenia do całkowitego pola powierzchni okna</t>
  </si>
  <si>
    <t>współczynnik korekcyjny redukcji promieniowania ze względu na zastosowane urządzenia przeciwsłoneczne dla okresu chłodniczego</t>
  </si>
  <si>
    <t>współczynnik korekcyjny redukcji promieniowania ze względu na zastosowane urządzenia przeciwsłoneczne dla okresu grzewczego</t>
  </si>
  <si>
    <t>udział czasu włączenia wentylatorów, uwzględnia również obniżenia wynikające z pracy systemu DCV</t>
  </si>
  <si>
    <t>średnia sezonowa sprawność regulacji i wykorzystania ciepła dla instalacji ogrzewania</t>
  </si>
  <si>
    <t>średnia sezonowa sprawność przesyłu ciepła dla instalacji ogrzewania</t>
  </si>
  <si>
    <t>średnia sezonowa sprawność akumulacji ciepła dla instalacji ogrzewania</t>
  </si>
  <si>
    <t>średnia sezonowa sprawność wytwarzania ciepła dla instalacji ogrzewania</t>
  </si>
  <si>
    <t>średnia sezonowa sprawność regulacji i wykorzystania ciepła dla systemu przygotowania ciepłej wody użytkowej</t>
  </si>
  <si>
    <t>średnia sezonowa sprawność przesyłu ciepła dla systemu przygotowania ciepłej wody użytkowej</t>
  </si>
  <si>
    <t>średnia sezonowa sprawność akumulacji ciepła dla systemu przygotowania ciepłej wody użytkowej</t>
  </si>
  <si>
    <t>średnia sezonowa sprawność wytwarzania ciepła dla systemu przygotowania ciepłej wody użytkowej</t>
  </si>
  <si>
    <t>roczne zapotrzebowanie na energię końcową dla systemu wbudowanej instalacji oświetlenia</t>
  </si>
  <si>
    <t>współczynnik nakładu nieodnawialnej energii pierwotnej dla energii elektrycznej z sieci elektroenergetycznej systemowej</t>
  </si>
  <si>
    <t>współczynnik przenoszenia ciepła przez przenikanie dla przegród nieprzezroczystych, bez uwzględniania mostków cieplnych</t>
  </si>
  <si>
    <t>jednostkowe roczne zapotrzebowanie na energię pomocniczą końcową dla układu wentylacji</t>
  </si>
  <si>
    <t xml:space="preserve">jednostkowe roczne zapotrzebowanie na energię końcową dla systemu ogrzewczego </t>
  </si>
  <si>
    <t>jednostkowe roczne zapotrzebowanie na energię końcową dla systemu przygotowania ciepłej wody użytkowej</t>
  </si>
  <si>
    <t>jednostkowe roczne zapotrzebowanie na energię końcową dla systemu chłodzenia</t>
  </si>
  <si>
    <t>jednostkowe roczne zapotrzebowanie na energię końcową dla systemu wbudowanej instalacji oświetlenia</t>
  </si>
  <si>
    <t>uśredniony współczynnik nakładu nieodnawialnej energii pierwotnej dla energii elektrycznej, uwzględniający pobór energii elektrycznej z sieci elektroenergetycznej systemowej oraz z instalacji PV</t>
  </si>
  <si>
    <t xml:space="preserve">jednostkowe roczne zapotrzebowanie na nieodnawialną energię pierwotną dla systemu ogrzewczego </t>
  </si>
  <si>
    <t>jednostkowe roczne zapotrzebowanie na nieodnawialną energię pierwotną dla systemu przygotowania ciepłej wody użytkowej</t>
  </si>
  <si>
    <t>jednostkowe roczne zapotrzebowanie na nieodnawialną energię pierwotną dla systemu chłodzenia</t>
  </si>
  <si>
    <t>jednostkowe roczne zapotrzebowanie na nieodnawialną energię pierwotną dla systemu wbudowanej instalacji oświetlenia</t>
  </si>
  <si>
    <t xml:space="preserve">jednostkowe roczne zapotrzebowanie na energię końcową zapewniane przez odnawialne źródła energii dla systemu ogrzewczego </t>
  </si>
  <si>
    <t>jednostkowe roczne zapotrzebowanie na energię końcową zapewniane przez odnawialne źródła energii, dla systemu przygotowania ciepłej wody użytkowej</t>
  </si>
  <si>
    <t>jednostkowe roczne zapotrzebowanie na energię końcową zapewniane przez odnawialne źródła energii, dla systemu chłodzenia</t>
  </si>
  <si>
    <t>jednostkowe roczne zapotrzebowanie na energię końcową zapewniane przez odnawialne źródła energii dla systemu wbudowanej instalacji oświetlenia</t>
  </si>
  <si>
    <t>jednostkowe roczne zapotrzebowanie na energię końcową zapewniane przez odnawialne źródła energii dla systemów technicznych</t>
  </si>
  <si>
    <r>
      <t>F</t>
    </r>
    <r>
      <rPr>
        <vertAlign val="subscript"/>
        <sz val="8"/>
        <rFont val="Tahoma"/>
        <family val="2"/>
        <charset val="238"/>
      </rPr>
      <t>sh</t>
    </r>
  </si>
  <si>
    <r>
      <t>C</t>
    </r>
    <r>
      <rPr>
        <vertAlign val="subscript"/>
        <sz val="8"/>
        <rFont val="Tahoma"/>
        <family val="2"/>
        <charset val="238"/>
      </rPr>
      <t>i</t>
    </r>
  </si>
  <si>
    <r>
      <t>próg natężenia promieniowania dla obliczania ważonego udziału czasu z użyciem osłony przeciwsłonecznej f</t>
    </r>
    <r>
      <rPr>
        <vertAlign val="subscript"/>
        <sz val="8"/>
        <rFont val="Tahoma"/>
        <family val="2"/>
        <charset val="238"/>
      </rPr>
      <t>sh,with</t>
    </r>
  </si>
  <si>
    <r>
      <t>f</t>
    </r>
    <r>
      <rPr>
        <vertAlign val="subscript"/>
        <sz val="8"/>
        <rFont val="Tahoma"/>
        <family val="2"/>
        <charset val="238"/>
      </rPr>
      <t>c,L</t>
    </r>
  </si>
  <si>
    <r>
      <t>f</t>
    </r>
    <r>
      <rPr>
        <vertAlign val="subscript"/>
        <sz val="8"/>
        <rFont val="Tahoma"/>
        <family val="2"/>
        <charset val="238"/>
      </rPr>
      <t>c,Z</t>
    </r>
  </si>
  <si>
    <r>
      <t>Θ</t>
    </r>
    <r>
      <rPr>
        <vertAlign val="subscript"/>
        <sz val="8"/>
        <rFont val="Tahoma"/>
        <family val="2"/>
        <charset val="238"/>
      </rPr>
      <t>int,s,H</t>
    </r>
  </si>
  <si>
    <r>
      <t>Θ</t>
    </r>
    <r>
      <rPr>
        <vertAlign val="subscript"/>
        <sz val="8"/>
        <rFont val="Tahoma"/>
        <family val="2"/>
        <charset val="238"/>
      </rPr>
      <t>int,s,C</t>
    </r>
  </si>
  <si>
    <r>
      <t>η</t>
    </r>
    <r>
      <rPr>
        <vertAlign val="subscript"/>
        <sz val="8"/>
        <rFont val="Tahoma"/>
        <family val="2"/>
        <charset val="238"/>
      </rPr>
      <t>oc,n,H</t>
    </r>
  </si>
  <si>
    <r>
      <t>η</t>
    </r>
    <r>
      <rPr>
        <vertAlign val="subscript"/>
        <sz val="8"/>
        <rFont val="Tahoma"/>
        <family val="2"/>
        <charset val="238"/>
      </rPr>
      <t>oc,n,C</t>
    </r>
  </si>
  <si>
    <r>
      <t>V</t>
    </r>
    <r>
      <rPr>
        <vertAlign val="subscript"/>
        <sz val="8"/>
        <rFont val="Tahoma"/>
        <family val="2"/>
        <charset val="238"/>
      </rPr>
      <t>su</t>
    </r>
  </si>
  <si>
    <r>
      <t>U</t>
    </r>
    <r>
      <rPr>
        <vertAlign val="subscript"/>
        <sz val="8"/>
        <rFont val="Tahoma"/>
        <family val="2"/>
        <charset val="238"/>
      </rPr>
      <t>OK</t>
    </r>
  </si>
  <si>
    <r>
      <t>U</t>
    </r>
    <r>
      <rPr>
        <vertAlign val="subscript"/>
        <sz val="8"/>
        <rFont val="Tahoma"/>
        <family val="2"/>
        <charset val="238"/>
      </rPr>
      <t>SZ</t>
    </r>
  </si>
  <si>
    <r>
      <t>U</t>
    </r>
    <r>
      <rPr>
        <vertAlign val="subscript"/>
        <sz val="8"/>
        <rFont val="Tahoma"/>
        <family val="2"/>
        <charset val="238"/>
      </rPr>
      <t>PG</t>
    </r>
  </si>
  <si>
    <r>
      <t>U</t>
    </r>
    <r>
      <rPr>
        <vertAlign val="subscript"/>
        <sz val="8"/>
        <rFont val="Tahoma"/>
        <family val="2"/>
        <charset val="238"/>
      </rPr>
      <t>DZ</t>
    </r>
  </si>
  <si>
    <r>
      <t>A</t>
    </r>
    <r>
      <rPr>
        <vertAlign val="subscript"/>
        <sz val="8"/>
        <rFont val="Tahoma"/>
        <family val="2"/>
        <charset val="238"/>
      </rPr>
      <t>OK,N</t>
    </r>
  </si>
  <si>
    <r>
      <t>A</t>
    </r>
    <r>
      <rPr>
        <vertAlign val="subscript"/>
        <sz val="8"/>
        <rFont val="Tahoma"/>
        <family val="2"/>
        <charset val="238"/>
      </rPr>
      <t>OK,S</t>
    </r>
  </si>
  <si>
    <r>
      <t>A</t>
    </r>
    <r>
      <rPr>
        <vertAlign val="subscript"/>
        <sz val="8"/>
        <rFont val="Tahoma"/>
        <family val="2"/>
        <charset val="238"/>
      </rPr>
      <t>OK,E</t>
    </r>
  </si>
  <si>
    <r>
      <t>A</t>
    </r>
    <r>
      <rPr>
        <vertAlign val="subscript"/>
        <sz val="8"/>
        <rFont val="Tahoma"/>
        <family val="2"/>
        <charset val="238"/>
      </rPr>
      <t>OK,W</t>
    </r>
  </si>
  <si>
    <r>
      <t>A</t>
    </r>
    <r>
      <rPr>
        <vertAlign val="subscript"/>
        <sz val="8"/>
        <rFont val="Tahoma"/>
        <family val="2"/>
        <charset val="238"/>
      </rPr>
      <t>SZ</t>
    </r>
  </si>
  <si>
    <r>
      <t>A</t>
    </r>
    <r>
      <rPr>
        <vertAlign val="subscript"/>
        <sz val="8"/>
        <rFont val="Tahoma"/>
        <family val="2"/>
        <charset val="238"/>
      </rPr>
      <t>PG</t>
    </r>
  </si>
  <si>
    <r>
      <t>A</t>
    </r>
    <r>
      <rPr>
        <vertAlign val="subscript"/>
        <sz val="8"/>
        <rFont val="Tahoma"/>
        <family val="2"/>
        <charset val="238"/>
      </rPr>
      <t>DZ</t>
    </r>
  </si>
  <si>
    <r>
      <t>η</t>
    </r>
    <r>
      <rPr>
        <vertAlign val="subscript"/>
        <sz val="8"/>
        <rFont val="Tahoma"/>
        <family val="2"/>
        <charset val="238"/>
      </rPr>
      <t>H,e</t>
    </r>
  </si>
  <si>
    <r>
      <t>η</t>
    </r>
    <r>
      <rPr>
        <vertAlign val="subscript"/>
        <sz val="8"/>
        <rFont val="Tahoma"/>
        <family val="2"/>
        <charset val="238"/>
      </rPr>
      <t>H,d</t>
    </r>
  </si>
  <si>
    <r>
      <t>η</t>
    </r>
    <r>
      <rPr>
        <vertAlign val="subscript"/>
        <sz val="8"/>
        <rFont val="Tahoma"/>
        <family val="2"/>
        <charset val="238"/>
      </rPr>
      <t>H,s</t>
    </r>
  </si>
  <si>
    <r>
      <t>η</t>
    </r>
    <r>
      <rPr>
        <vertAlign val="subscript"/>
        <sz val="8"/>
        <rFont val="Tahoma"/>
        <family val="2"/>
        <charset val="238"/>
      </rPr>
      <t>H,g</t>
    </r>
  </si>
  <si>
    <r>
      <t>η</t>
    </r>
    <r>
      <rPr>
        <vertAlign val="subscript"/>
        <sz val="8"/>
        <rFont val="Tahoma"/>
        <family val="2"/>
        <charset val="238"/>
      </rPr>
      <t>W,e</t>
    </r>
  </si>
  <si>
    <r>
      <t>η</t>
    </r>
    <r>
      <rPr>
        <vertAlign val="subscript"/>
        <sz val="8"/>
        <rFont val="Tahoma"/>
        <family val="2"/>
        <charset val="238"/>
      </rPr>
      <t>W,d</t>
    </r>
  </si>
  <si>
    <r>
      <t>η</t>
    </r>
    <r>
      <rPr>
        <vertAlign val="subscript"/>
        <sz val="8"/>
        <rFont val="Tahoma"/>
        <family val="2"/>
        <charset val="238"/>
      </rPr>
      <t>W,s</t>
    </r>
  </si>
  <si>
    <r>
      <t>η</t>
    </r>
    <r>
      <rPr>
        <vertAlign val="subscript"/>
        <sz val="8"/>
        <rFont val="Tahoma"/>
        <family val="2"/>
        <charset val="238"/>
      </rPr>
      <t>W,g</t>
    </r>
  </si>
  <si>
    <r>
      <t>η</t>
    </r>
    <r>
      <rPr>
        <vertAlign val="subscript"/>
        <sz val="8"/>
        <rFont val="Tahoma"/>
        <family val="2"/>
        <charset val="238"/>
      </rPr>
      <t>C,e</t>
    </r>
  </si>
  <si>
    <r>
      <t>η</t>
    </r>
    <r>
      <rPr>
        <vertAlign val="subscript"/>
        <sz val="8"/>
        <rFont val="Tahoma"/>
        <family val="2"/>
        <charset val="238"/>
      </rPr>
      <t>C,d</t>
    </r>
  </si>
  <si>
    <r>
      <t>η</t>
    </r>
    <r>
      <rPr>
        <vertAlign val="subscript"/>
        <sz val="8"/>
        <rFont val="Tahoma"/>
        <family val="2"/>
        <charset val="238"/>
      </rPr>
      <t>C,s</t>
    </r>
  </si>
  <si>
    <r>
      <t>N</t>
    </r>
    <r>
      <rPr>
        <vertAlign val="subscript"/>
        <sz val="8"/>
        <rFont val="Tahoma"/>
        <family val="2"/>
        <charset val="238"/>
      </rPr>
      <t>AHU</t>
    </r>
  </si>
  <si>
    <r>
      <t>E</t>
    </r>
    <r>
      <rPr>
        <vertAlign val="subscript"/>
        <sz val="8"/>
        <rFont val="Tahoma"/>
        <family val="2"/>
        <charset val="238"/>
      </rPr>
      <t>el,pom,H</t>
    </r>
  </si>
  <si>
    <r>
      <t>E</t>
    </r>
    <r>
      <rPr>
        <vertAlign val="subscript"/>
        <sz val="8"/>
        <rFont val="Tahoma"/>
        <family val="2"/>
        <charset val="238"/>
      </rPr>
      <t>el,pom,W</t>
    </r>
  </si>
  <si>
    <r>
      <t>E</t>
    </r>
    <r>
      <rPr>
        <vertAlign val="subscript"/>
        <sz val="8"/>
        <rFont val="Tahoma"/>
        <family val="2"/>
        <charset val="238"/>
      </rPr>
      <t>el,pom,C</t>
    </r>
  </si>
  <si>
    <r>
      <t>Q</t>
    </r>
    <r>
      <rPr>
        <vertAlign val="subscript"/>
        <sz val="8"/>
        <rFont val="Tahoma"/>
        <family val="2"/>
        <charset val="238"/>
      </rPr>
      <t>k,L</t>
    </r>
  </si>
  <si>
    <r>
      <t>E</t>
    </r>
    <r>
      <rPr>
        <vertAlign val="subscript"/>
        <sz val="8"/>
        <rFont val="Tahoma"/>
        <family val="2"/>
        <charset val="238"/>
      </rPr>
      <t>el,PV</t>
    </r>
  </si>
  <si>
    <r>
      <t>wskaźnik emisji CO</t>
    </r>
    <r>
      <rPr>
        <vertAlign val="sub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 xml:space="preserve"> dla energii elektrycznej z sieci elektroenergetycznej systemowej</t>
    </r>
  </si>
  <si>
    <r>
      <t>w</t>
    </r>
    <r>
      <rPr>
        <vertAlign val="subscript"/>
        <sz val="8"/>
        <rFont val="Tahoma"/>
        <family val="2"/>
        <charset val="238"/>
      </rPr>
      <t>e</t>
    </r>
  </si>
  <si>
    <r>
      <t>kgCO</t>
    </r>
    <r>
      <rPr>
        <vertAlign val="sub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>/kWh</t>
    </r>
  </si>
  <si>
    <r>
      <t>H</t>
    </r>
    <r>
      <rPr>
        <vertAlign val="subscript"/>
        <sz val="8"/>
        <rFont val="Tahoma"/>
        <family val="2"/>
        <charset val="238"/>
      </rPr>
      <t>tr,s,np</t>
    </r>
  </si>
  <si>
    <r>
      <t>H</t>
    </r>
    <r>
      <rPr>
        <vertAlign val="subscript"/>
        <sz val="8"/>
        <rFont val="Tahoma"/>
        <family val="2"/>
        <charset val="238"/>
      </rPr>
      <t>tr,s,ok</t>
    </r>
  </si>
  <si>
    <r>
      <t>H</t>
    </r>
    <r>
      <rPr>
        <vertAlign val="subscript"/>
        <sz val="8"/>
        <rFont val="Tahoma"/>
        <family val="2"/>
        <charset val="238"/>
      </rPr>
      <t>tr,s,mc</t>
    </r>
  </si>
  <si>
    <r>
      <t>H</t>
    </r>
    <r>
      <rPr>
        <vertAlign val="subscript"/>
        <sz val="8"/>
        <rFont val="Tahoma"/>
        <family val="2"/>
        <charset val="238"/>
      </rPr>
      <t>tr,s</t>
    </r>
  </si>
  <si>
    <r>
      <t>V</t>
    </r>
    <r>
      <rPr>
        <vertAlign val="subscript"/>
        <sz val="8"/>
        <rFont val="Tahoma"/>
        <family val="2"/>
        <charset val="238"/>
      </rPr>
      <t>inf</t>
    </r>
  </si>
  <si>
    <r>
      <t>H</t>
    </r>
    <r>
      <rPr>
        <vertAlign val="subscript"/>
        <sz val="8"/>
        <rFont val="Tahoma"/>
        <family val="2"/>
        <charset val="238"/>
      </rPr>
      <t>ve</t>
    </r>
  </si>
  <si>
    <r>
      <t>t</t>
    </r>
    <r>
      <rPr>
        <vertAlign val="subscript"/>
        <sz val="8"/>
        <rFont val="Tahoma"/>
        <family val="2"/>
        <charset val="238"/>
      </rPr>
      <t>sG</t>
    </r>
  </si>
  <si>
    <r>
      <t>t</t>
    </r>
    <r>
      <rPr>
        <vertAlign val="subscript"/>
        <sz val="8"/>
        <rFont val="Tahoma"/>
        <family val="2"/>
        <charset val="238"/>
      </rPr>
      <t>sC</t>
    </r>
  </si>
  <si>
    <r>
      <t>Q</t>
    </r>
    <r>
      <rPr>
        <vertAlign val="subscript"/>
        <sz val="8"/>
        <rFont val="Tahoma"/>
        <family val="2"/>
        <charset val="238"/>
      </rPr>
      <t>H,nd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</si>
  <si>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W,nd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</si>
  <si>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C,nd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</si>
  <si>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η</t>
    </r>
    <r>
      <rPr>
        <vertAlign val="subscript"/>
        <sz val="8"/>
        <rFont val="Tahoma"/>
        <family val="2"/>
        <charset val="238"/>
      </rPr>
      <t>H,tot</t>
    </r>
  </si>
  <si>
    <r>
      <t>η</t>
    </r>
    <r>
      <rPr>
        <vertAlign val="subscript"/>
        <sz val="8"/>
        <rFont val="Tahoma"/>
        <family val="2"/>
        <charset val="238"/>
      </rPr>
      <t>W,tot</t>
    </r>
  </si>
  <si>
    <r>
      <t>η</t>
    </r>
    <r>
      <rPr>
        <vertAlign val="subscript"/>
        <sz val="8"/>
        <rFont val="Tahoma"/>
        <family val="2"/>
        <charset val="238"/>
      </rPr>
      <t>C,tot</t>
    </r>
  </si>
  <si>
    <r>
      <t>E</t>
    </r>
    <r>
      <rPr>
        <vertAlign val="subscript"/>
        <sz val="8"/>
        <rFont val="Tahoma"/>
        <family val="2"/>
        <charset val="238"/>
      </rPr>
      <t>el,pom,AHU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</si>
  <si>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E</t>
    </r>
    <r>
      <rPr>
        <vertAlign val="subscript"/>
        <sz val="8"/>
        <rFont val="Tahoma"/>
        <family val="2"/>
        <charset val="238"/>
      </rPr>
      <t>el,pom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</si>
  <si>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k,H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</si>
  <si>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k,W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</si>
  <si>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k,C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</si>
  <si>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k,L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</si>
  <si>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p,H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</si>
  <si>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p,W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</si>
  <si>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p,C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</si>
  <si>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p,L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</si>
  <si>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E</t>
    </r>
    <r>
      <rPr>
        <vertAlign val="subscript"/>
        <sz val="8"/>
        <rFont val="Tahoma"/>
        <family val="2"/>
        <charset val="238"/>
      </rPr>
      <t>CO2</t>
    </r>
  </si>
  <si>
    <r>
      <t>kg CO</t>
    </r>
    <r>
      <rPr>
        <vertAlign val="sub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>/(m²·rok)</t>
    </r>
  </si>
  <si>
    <t>SD</t>
  </si>
  <si>
    <t>LF</t>
  </si>
  <si>
    <r>
      <t>H</t>
    </r>
    <r>
      <rPr>
        <vertAlign val="subscript"/>
        <sz val="8"/>
        <rFont val="Tahoma"/>
        <family val="2"/>
        <charset val="238"/>
      </rPr>
      <t>trMC</t>
    </r>
    <r>
      <rPr>
        <sz val="8"/>
        <rFont val="Tahoma"/>
        <family val="2"/>
        <charset val="238"/>
      </rPr>
      <t/>
    </r>
  </si>
  <si>
    <r>
      <t>U</t>
    </r>
    <r>
      <rPr>
        <vertAlign val="subscript"/>
        <sz val="8"/>
        <rFont val="Tahoma"/>
        <family val="2"/>
        <charset val="238"/>
      </rPr>
      <t>LF</t>
    </r>
  </si>
  <si>
    <r>
      <t>A</t>
    </r>
    <r>
      <rPr>
        <vertAlign val="subscript"/>
        <sz val="8"/>
        <rFont val="Tahoma"/>
        <family val="2"/>
        <charset val="238"/>
      </rPr>
      <t>LF</t>
    </r>
  </si>
  <si>
    <t>współczynnik przenoszenia ciepła wynikający z mostków cieplnych</t>
  </si>
  <si>
    <r>
      <t>e</t>
    </r>
    <r>
      <rPr>
        <vertAlign val="subscript"/>
        <sz val="8"/>
        <rFont val="Tahoma"/>
        <family val="2"/>
        <charset val="238"/>
      </rPr>
      <t>el,PV</t>
    </r>
  </si>
  <si>
    <t>Wp/m²</t>
  </si>
  <si>
    <t>powierzchnia brutto (z ramkami) paneli PV na dachu budynku</t>
  </si>
  <si>
    <r>
      <t>A</t>
    </r>
    <r>
      <rPr>
        <vertAlign val="subscript"/>
        <sz val="8"/>
        <rFont val="Tahoma"/>
        <family val="2"/>
        <charset val="238"/>
      </rPr>
      <t>PV</t>
    </r>
  </si>
  <si>
    <t>kWh/kWp</t>
  </si>
  <si>
    <r>
      <t>E</t>
    </r>
    <r>
      <rPr>
        <vertAlign val="subscript"/>
        <sz val="8"/>
        <rFont val="Tahoma"/>
        <family val="2"/>
        <charset val="238"/>
      </rPr>
      <t>el,PV,jedn</t>
    </r>
  </si>
  <si>
    <t>jednostkowa produkcja roczna energii elektrycznej z paneli PV</t>
  </si>
  <si>
    <t>średniosezonowa, średnioważona po strumieniach sprawność odzysku ciepła w centralach wentylacyjnych dla okresu grzewczego</t>
  </si>
  <si>
    <t>średniosezonowa, średnioważona po strumieniach sprawność odzysku ciepła w centralach wentylacyjnych dla okresu chłodniczego</t>
  </si>
  <si>
    <t>współczynnik przenikania ciepła podłoga nad garażem</t>
  </si>
  <si>
    <t>współczynnik przenikania ciepła stropodachu</t>
  </si>
  <si>
    <t>współczynnik przenikania ciepła drzwi zewnętrznych</t>
  </si>
  <si>
    <t>powierzchnia okien, orientacja geograficzna północna N</t>
  </si>
  <si>
    <t>powierzchnia okien, orientacja geograficzna południowa S</t>
  </si>
  <si>
    <t>powierzchnia okien, orientacja geograficzna wschodnia E</t>
  </si>
  <si>
    <t>powierzchnia okien, orientacja geograficzna zachodnia W</t>
  </si>
  <si>
    <t>powierzchnia netto ścian zewnętrznych (bez powierzchni okien i drzwi)</t>
  </si>
  <si>
    <t>powierzchnia stropodachu</t>
  </si>
  <si>
    <t>powierzchnia drzwi zewnętrznych</t>
  </si>
  <si>
    <t>powierzchnia okien - części nieprzezierne wentylacyjne</t>
  </si>
  <si>
    <t>współczynnik nakładu nieodnawialnej energii pierwotnej dla energii słonecznej</t>
  </si>
  <si>
    <r>
      <t>U</t>
    </r>
    <r>
      <rPr>
        <vertAlign val="subscript"/>
        <sz val="8"/>
        <rFont val="Tahoma"/>
        <family val="2"/>
        <charset val="238"/>
      </rPr>
      <t>SD</t>
    </r>
  </si>
  <si>
    <r>
      <t>g</t>
    </r>
    <r>
      <rPr>
        <vertAlign val="subscript"/>
        <sz val="8"/>
        <rFont val="Tahoma"/>
        <family val="2"/>
        <charset val="238"/>
      </rPr>
      <t>gl</t>
    </r>
  </si>
  <si>
    <r>
      <t>A</t>
    </r>
    <r>
      <rPr>
        <vertAlign val="subscript"/>
        <sz val="8"/>
        <rFont val="Tahoma"/>
        <family val="2"/>
        <charset val="238"/>
      </rPr>
      <t>SD</t>
    </r>
  </si>
  <si>
    <t>jednostkowe roczne zapotrzebowanie na nieodnawialną energię pierwotną dla systemu wentylacji</t>
  </si>
  <si>
    <r>
      <t>Q</t>
    </r>
    <r>
      <rPr>
        <vertAlign val="subscript"/>
        <sz val="8"/>
        <rFont val="Tahoma"/>
        <family val="2"/>
        <charset val="238"/>
      </rPr>
      <t>p,V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</si>
  <si>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t</t>
    </r>
    <r>
      <rPr>
        <vertAlign val="subscript"/>
        <sz val="8"/>
        <rFont val="Tahoma"/>
        <family val="2"/>
        <charset val="238"/>
      </rPr>
      <t>M</t>
    </r>
    <r>
      <rPr>
        <sz val="8"/>
        <rFont val="Tahoma"/>
        <family val="2"/>
        <charset val="238"/>
      </rPr>
      <t xml:space="preserve"> [d]</t>
    </r>
  </si>
  <si>
    <t>MDBT [°C]</t>
  </si>
  <si>
    <r>
      <t>f</t>
    </r>
    <r>
      <rPr>
        <vertAlign val="subscript"/>
        <sz val="8"/>
        <rFont val="Tahoma"/>
        <family val="2"/>
        <charset val="238"/>
      </rPr>
      <t>sh,with</t>
    </r>
    <r>
      <rPr>
        <sz val="8"/>
        <rFont val="Tahoma"/>
        <family val="2"/>
        <charset val="238"/>
      </rPr>
      <t xml:space="preserve"> [-]</t>
    </r>
  </si>
  <si>
    <r>
      <t>Q</t>
    </r>
    <r>
      <rPr>
        <vertAlign val="subscript"/>
        <sz val="8"/>
        <rFont val="Tahoma"/>
        <family val="2"/>
        <charset val="238"/>
      </rPr>
      <t>sol,lato</t>
    </r>
    <r>
      <rPr>
        <sz val="8"/>
        <rFont val="Tahoma"/>
        <family val="2"/>
        <charset val="238"/>
      </rPr>
      <t xml:space="preserve"> [kWh/m-c]</t>
    </r>
  </si>
  <si>
    <r>
      <t>Q</t>
    </r>
    <r>
      <rPr>
        <vertAlign val="subscript"/>
        <sz val="8"/>
        <rFont val="Tahoma"/>
        <family val="2"/>
        <charset val="238"/>
      </rPr>
      <t>sol,zima</t>
    </r>
    <r>
      <rPr>
        <sz val="8"/>
        <rFont val="Tahoma"/>
        <family val="2"/>
        <charset val="238"/>
      </rPr>
      <t xml:space="preserve"> [kWh/m-c]</t>
    </r>
  </si>
  <si>
    <r>
      <t>I [Wh/m</t>
    </r>
    <r>
      <rPr>
        <vertAlign val="superscript"/>
        <sz val="8"/>
        <rFont val="Tahoma"/>
        <family val="2"/>
        <charset val="238"/>
      </rPr>
      <t>2</t>
    </r>
    <r>
      <rPr>
        <sz val="8"/>
        <rFont val="Tahoma"/>
        <family val="2"/>
        <charset val="238"/>
      </rPr>
      <t>m-c]</t>
    </r>
  </si>
  <si>
    <t>ok</t>
  </si>
  <si>
    <t>C</t>
  </si>
  <si>
    <r>
      <t>Q</t>
    </r>
    <r>
      <rPr>
        <vertAlign val="subscript"/>
        <sz val="8"/>
        <rFont val="Tahoma"/>
        <family val="2"/>
        <charset val="238"/>
      </rPr>
      <t>KC</t>
    </r>
  </si>
  <si>
    <t>jednostkowa ilość energii elektrycznej produkowanej w ciągu roku przez instalację PV</t>
  </si>
  <si>
    <r>
      <t>Q</t>
    </r>
    <r>
      <rPr>
        <vertAlign val="subscript"/>
        <sz val="8"/>
        <rFont val="Tahoma"/>
        <family val="2"/>
        <charset val="238"/>
      </rPr>
      <t>k,H,PV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</si>
  <si>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k,W,PV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</si>
  <si>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k,C,PV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</si>
  <si>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Q</t>
    </r>
    <r>
      <rPr>
        <vertAlign val="subscript"/>
        <sz val="8"/>
        <rFont val="Tahoma"/>
        <family val="2"/>
        <charset val="238"/>
      </rPr>
      <t>k,L,PV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</si>
  <si>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r>
      <t>E</t>
    </r>
    <r>
      <rPr>
        <vertAlign val="subscript"/>
        <sz val="8"/>
        <rFont val="Tahoma"/>
        <family val="2"/>
        <charset val="238"/>
      </rPr>
      <t>el,pom,PV</t>
    </r>
    <r>
      <rPr>
        <sz val="8"/>
        <rFont val="Tahoma"/>
        <family val="2"/>
        <charset val="238"/>
      </rPr>
      <t>/A</t>
    </r>
    <r>
      <rPr>
        <vertAlign val="subscript"/>
        <sz val="8"/>
        <rFont val="Tahoma"/>
        <family val="2"/>
        <charset val="238"/>
      </rPr>
      <t>f</t>
    </r>
  </si>
  <si>
    <t>współczynnik przenikania ciepła okna - części przezierne</t>
  </si>
  <si>
    <t>współczynnik przenikania ciepła okna - części nieprzezierne wentylacyjne</t>
  </si>
  <si>
    <t>powierzchnia podłogi nad garażem</t>
  </si>
  <si>
    <t>jednostkowa moc szczytowa odniesiona do powierzchni brutto panela PV</t>
  </si>
  <si>
    <r>
      <t>q</t>
    </r>
    <r>
      <rPr>
        <vertAlign val="subscript"/>
        <sz val="8"/>
        <rFont val="Tahoma"/>
        <family val="2"/>
        <charset val="238"/>
      </rPr>
      <t>50</t>
    </r>
  </si>
  <si>
    <t>m³/h·m²</t>
  </si>
  <si>
    <t>wskaźnik szczelności budynku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</si>
</sst>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00"/>
    <numFmt numFmtId="165" formatCode="0.0"/>
    <numFmt numFmtId="166" formatCode="_-* #,##0.00\ [$€-1]_-;\-* #,##0.00\ [$€-1]_-;_-* &quot;-&quot;??\ [$€-1]_-"/>
    <numFmt numFmtId="167" formatCode="0.0000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bscript"/>
      <sz val="8"/>
      <name val="Tahoma"/>
      <family val="2"/>
      <charset val="238"/>
    </font>
    <font>
      <sz val="8"/>
      <name val="Arial"/>
      <family val="2"/>
      <charset val="238"/>
    </font>
    <font>
      <sz val="8"/>
      <color indexed="10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9"/>
      <name val="Tahoma"/>
      <family val="2"/>
      <charset val="238"/>
    </font>
    <font>
      <sz val="8"/>
      <color indexed="62"/>
      <name val="Tahoma"/>
      <family val="2"/>
      <charset val="238"/>
    </font>
    <font>
      <b/>
      <sz val="8"/>
      <color indexed="63"/>
      <name val="Tahoma"/>
      <family val="2"/>
      <charset val="238"/>
    </font>
    <font>
      <sz val="8"/>
      <color indexed="17"/>
      <name val="Tahoma"/>
      <family val="2"/>
      <charset val="238"/>
    </font>
    <font>
      <sz val="8"/>
      <color indexed="52"/>
      <name val="Tahoma"/>
      <family val="2"/>
      <charset val="238"/>
    </font>
    <font>
      <b/>
      <sz val="8"/>
      <color indexed="9"/>
      <name val="Tahoma"/>
      <family val="2"/>
      <charset val="238"/>
    </font>
    <font>
      <b/>
      <sz val="15"/>
      <color indexed="56"/>
      <name val="Tahoma"/>
      <family val="2"/>
      <charset val="238"/>
    </font>
    <font>
      <b/>
      <sz val="13"/>
      <color indexed="56"/>
      <name val="Tahoma"/>
      <family val="2"/>
      <charset val="238"/>
    </font>
    <font>
      <b/>
      <sz val="11"/>
      <color indexed="56"/>
      <name val="Tahoma"/>
      <family val="2"/>
      <charset val="238"/>
    </font>
    <font>
      <sz val="8"/>
      <color indexed="60"/>
      <name val="Tahoma"/>
      <family val="2"/>
      <charset val="238"/>
    </font>
    <font>
      <b/>
      <sz val="8"/>
      <color indexed="52"/>
      <name val="Tahoma"/>
      <family val="2"/>
      <charset val="238"/>
    </font>
    <font>
      <b/>
      <sz val="8"/>
      <color indexed="8"/>
      <name val="Tahoma"/>
      <family val="2"/>
      <charset val="238"/>
    </font>
    <font>
      <i/>
      <sz val="8"/>
      <color indexed="23"/>
      <name val="Tahoma"/>
      <family val="2"/>
      <charset val="238"/>
    </font>
    <font>
      <b/>
      <sz val="18"/>
      <color indexed="56"/>
      <name val="Cambria"/>
      <family val="2"/>
      <charset val="238"/>
    </font>
    <font>
      <sz val="8"/>
      <color indexed="20"/>
      <name val="Tahoma"/>
      <family val="2"/>
      <charset val="238"/>
    </font>
    <font>
      <sz val="10"/>
      <name val="Arial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3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97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43" fontId="29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24" fillId="20" borderId="1" applyNumberFormat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0" fillId="29" borderId="0" applyNumberFormat="0" applyBorder="0" applyAlignment="0" applyProtection="0"/>
    <xf numFmtId="0" fontId="31" fillId="0" borderId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32" fillId="0" borderId="0"/>
    <xf numFmtId="0" fontId="6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20" borderId="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31" fillId="30" borderId="55" applyNumberFormat="0" applyFont="0" applyAlignment="0" applyProtection="0"/>
    <xf numFmtId="0" fontId="31" fillId="30" borderId="55" applyNumberFormat="0" applyFont="0" applyAlignment="0" applyProtection="0"/>
    <xf numFmtId="0" fontId="31" fillId="30" borderId="55" applyNumberFormat="0" applyFont="0" applyAlignment="0" applyProtection="0"/>
    <xf numFmtId="0" fontId="31" fillId="30" borderId="55" applyNumberFormat="0" applyFont="0" applyAlignment="0" applyProtection="0"/>
    <xf numFmtId="0" fontId="31" fillId="30" borderId="55" applyNumberFormat="0" applyFont="0" applyAlignment="0" applyProtection="0"/>
    <xf numFmtId="0" fontId="28" fillId="3" borderId="0" applyNumberFormat="0" applyBorder="0" applyAlignment="0" applyProtection="0"/>
    <xf numFmtId="0" fontId="33" fillId="0" borderId="0"/>
    <xf numFmtId="0" fontId="3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43" fontId="5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24" fillId="20" borderId="1" applyNumberFormat="0" applyAlignment="0" applyProtection="0"/>
    <xf numFmtId="9" fontId="5" fillId="0" borderId="0" applyFon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8" fillId="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18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60" applyFont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5" fontId="7" fillId="24" borderId="21" xfId="0" applyNumberFormat="1" applyFont="1" applyFill="1" applyBorder="1" applyAlignment="1">
      <alignment horizontal="center"/>
    </xf>
    <xf numFmtId="165" fontId="7" fillId="24" borderId="20" xfId="0" applyNumberFormat="1" applyFont="1" applyFill="1" applyBorder="1" applyAlignment="1">
      <alignment horizontal="center"/>
    </xf>
    <xf numFmtId="165" fontId="7" fillId="24" borderId="31" xfId="0" applyNumberFormat="1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60" applyFont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8" fillId="0" borderId="0" xfId="0" applyNumberFormat="1" applyFont="1" applyAlignment="1">
      <alignment horizontal="left"/>
    </xf>
    <xf numFmtId="0" fontId="7" fillId="0" borderId="13" xfId="0" applyFont="1" applyBorder="1"/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7" fillId="0" borderId="30" xfId="61" applyNumberFormat="1" applyFont="1" applyBorder="1" applyAlignment="1">
      <alignment horizontal="center" vertical="center"/>
    </xf>
    <xf numFmtId="1" fontId="7" fillId="0" borderId="22" xfId="61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165" fontId="8" fillId="24" borderId="31" xfId="0" applyNumberFormat="1" applyFont="1" applyFill="1" applyBorder="1" applyAlignment="1">
      <alignment horizontal="center"/>
    </xf>
    <xf numFmtId="164" fontId="7" fillId="28" borderId="29" xfId="0" applyNumberFormat="1" applyFont="1" applyFill="1" applyBorder="1" applyAlignment="1">
      <alignment horizontal="center"/>
    </xf>
    <xf numFmtId="164" fontId="7" fillId="28" borderId="13" xfId="0" applyNumberFormat="1" applyFont="1" applyFill="1" applyBorder="1" applyAlignment="1">
      <alignment horizontal="center"/>
    </xf>
    <xf numFmtId="164" fontId="7" fillId="28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11" fillId="0" borderId="0" xfId="0" applyFont="1"/>
    <xf numFmtId="2" fontId="7" fillId="25" borderId="29" xfId="0" applyNumberFormat="1" applyFont="1" applyFill="1" applyBorder="1" applyAlignment="1" applyProtection="1">
      <alignment vertical="center"/>
      <protection locked="0"/>
    </xf>
    <xf numFmtId="165" fontId="7" fillId="27" borderId="29" xfId="0" applyNumberFormat="1" applyFont="1" applyFill="1" applyBorder="1" applyAlignment="1" applyProtection="1">
      <alignment vertical="center"/>
      <protection locked="0"/>
    </xf>
    <xf numFmtId="0" fontId="7" fillId="25" borderId="29" xfId="0" applyFont="1" applyFill="1" applyBorder="1" applyProtection="1">
      <protection locked="0"/>
    </xf>
    <xf numFmtId="0" fontId="7" fillId="0" borderId="56" xfId="0" applyFont="1" applyBorder="1"/>
    <xf numFmtId="0" fontId="7" fillId="0" borderId="23" xfId="0" applyFont="1" applyBorder="1"/>
    <xf numFmtId="0" fontId="7" fillId="0" borderId="52" xfId="0" applyFont="1" applyBorder="1"/>
    <xf numFmtId="0" fontId="7" fillId="0" borderId="17" xfId="0" applyFont="1" applyBorder="1"/>
    <xf numFmtId="0" fontId="7" fillId="0" borderId="16" xfId="0" applyFont="1" applyBorder="1"/>
    <xf numFmtId="0" fontId="7" fillId="0" borderId="36" xfId="0" applyFont="1" applyBorder="1" applyAlignment="1">
      <alignment horizontal="center"/>
    </xf>
    <xf numFmtId="0" fontId="7" fillId="0" borderId="45" xfId="0" applyFont="1" applyBorder="1"/>
    <xf numFmtId="0" fontId="7" fillId="0" borderId="29" xfId="0" applyFont="1" applyBorder="1"/>
    <xf numFmtId="0" fontId="7" fillId="0" borderId="24" xfId="0" applyFont="1" applyBorder="1"/>
    <xf numFmtId="0" fontId="7" fillId="0" borderId="57" xfId="0" applyFont="1" applyBorder="1"/>
    <xf numFmtId="0" fontId="7" fillId="0" borderId="54" xfId="0" applyFont="1" applyBorder="1"/>
    <xf numFmtId="165" fontId="7" fillId="28" borderId="29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24" borderId="24" xfId="0" applyFont="1" applyFill="1" applyBorder="1"/>
    <xf numFmtId="165" fontId="7" fillId="28" borderId="13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24" borderId="17" xfId="0" applyFont="1" applyFill="1" applyBorder="1"/>
    <xf numFmtId="165" fontId="8" fillId="24" borderId="21" xfId="0" applyNumberFormat="1" applyFont="1" applyFill="1" applyBorder="1" applyAlignment="1">
      <alignment horizontal="center"/>
    </xf>
    <xf numFmtId="2" fontId="8" fillId="24" borderId="20" xfId="0" applyNumberFormat="1" applyFont="1" applyFill="1" applyBorder="1" applyAlignment="1">
      <alignment horizontal="center" vertical="center"/>
    </xf>
    <xf numFmtId="1" fontId="7" fillId="28" borderId="29" xfId="0" applyNumberFormat="1" applyFont="1" applyFill="1" applyBorder="1" applyAlignment="1">
      <alignment horizontal="center"/>
    </xf>
    <xf numFmtId="1" fontId="7" fillId="28" borderId="15" xfId="0" applyNumberFormat="1" applyFont="1" applyFill="1" applyBorder="1" applyAlignment="1">
      <alignment horizontal="center"/>
    </xf>
    <xf numFmtId="0" fontId="7" fillId="0" borderId="34" xfId="0" applyFont="1" applyBorder="1"/>
    <xf numFmtId="165" fontId="7" fillId="28" borderId="11" xfId="0" applyNumberFormat="1" applyFont="1" applyFill="1" applyBorder="1" applyAlignment="1">
      <alignment horizontal="center"/>
    </xf>
    <xf numFmtId="164" fontId="7" fillId="28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24" borderId="35" xfId="0" applyFont="1" applyFill="1" applyBorder="1"/>
    <xf numFmtId="1" fontId="7" fillId="28" borderId="13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165" fontId="7" fillId="24" borderId="33" xfId="0" applyNumberFormat="1" applyFont="1" applyFill="1" applyBorder="1" applyAlignment="1">
      <alignment horizontal="center"/>
    </xf>
    <xf numFmtId="0" fontId="7" fillId="0" borderId="28" xfId="0" applyFont="1" applyBorder="1" applyAlignment="1">
      <alignment vertical="center"/>
    </xf>
    <xf numFmtId="0" fontId="7" fillId="0" borderId="41" xfId="0" applyFont="1" applyBorder="1" applyAlignment="1">
      <alignment horizontal="left"/>
    </xf>
    <xf numFmtId="1" fontId="7" fillId="0" borderId="46" xfId="61" applyNumberFormat="1" applyFont="1" applyBorder="1" applyAlignment="1">
      <alignment horizontal="center" vertical="center"/>
    </xf>
    <xf numFmtId="0" fontId="7" fillId="26" borderId="58" xfId="0" applyFont="1" applyFill="1" applyBorder="1" applyAlignment="1">
      <alignment vertical="center"/>
    </xf>
    <xf numFmtId="0" fontId="7" fillId="0" borderId="59" xfId="0" applyFont="1" applyBorder="1" applyAlignment="1">
      <alignment horizontal="left"/>
    </xf>
    <xf numFmtId="0" fontId="7" fillId="26" borderId="60" xfId="0" applyFont="1" applyFill="1" applyBorder="1" applyAlignment="1">
      <alignment horizontal="center"/>
    </xf>
    <xf numFmtId="0" fontId="7" fillId="26" borderId="61" xfId="0" applyFont="1" applyFill="1" applyBorder="1" applyAlignment="1">
      <alignment horizontal="center"/>
    </xf>
    <xf numFmtId="0" fontId="7" fillId="26" borderId="62" xfId="0" applyFont="1" applyFill="1" applyBorder="1" applyAlignment="1">
      <alignment horizontal="center"/>
    </xf>
    <xf numFmtId="0" fontId="7" fillId="0" borderId="49" xfId="0" applyFont="1" applyBorder="1" applyAlignment="1">
      <alignment vertical="center"/>
    </xf>
    <xf numFmtId="0" fontId="7" fillId="0" borderId="63" xfId="0" applyFont="1" applyBorder="1" applyAlignment="1">
      <alignment horizontal="left"/>
    </xf>
    <xf numFmtId="2" fontId="7" fillId="28" borderId="29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" fontId="7" fillId="28" borderId="29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" fontId="7" fillId="28" borderId="24" xfId="0" applyNumberFormat="1" applyFont="1" applyFill="1" applyBorder="1" applyAlignment="1">
      <alignment horizontal="center" vertical="center"/>
    </xf>
    <xf numFmtId="1" fontId="7" fillId="28" borderId="13" xfId="0" applyNumberFormat="1" applyFont="1" applyFill="1" applyBorder="1" applyAlignment="1">
      <alignment horizontal="center" vertical="center"/>
    </xf>
    <xf numFmtId="1" fontId="7" fillId="28" borderId="17" xfId="0" applyNumberFormat="1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54" xfId="0" applyNumberFormat="1" applyFont="1" applyBorder="1" applyAlignment="1">
      <alignment horizontal="center" vertical="center"/>
    </xf>
    <xf numFmtId="1" fontId="7" fillId="28" borderId="11" xfId="0" applyNumberFormat="1" applyFont="1" applyFill="1" applyBorder="1" applyAlignment="1">
      <alignment horizontal="center" vertical="center"/>
    </xf>
    <xf numFmtId="1" fontId="7" fillId="28" borderId="35" xfId="0" applyNumberFormat="1" applyFont="1" applyFill="1" applyBorder="1" applyAlignment="1">
      <alignment horizontal="center" vertical="center"/>
    </xf>
    <xf numFmtId="1" fontId="7" fillId="28" borderId="15" xfId="0" applyNumberFormat="1" applyFont="1" applyFill="1" applyBorder="1" applyAlignment="1">
      <alignment horizontal="center" vertical="center"/>
    </xf>
    <xf numFmtId="1" fontId="7" fillId="28" borderId="23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64" fontId="7" fillId="0" borderId="51" xfId="0" applyNumberFormat="1" applyFont="1" applyBorder="1" applyAlignment="1">
      <alignment horizontal="center" vertical="center"/>
    </xf>
    <xf numFmtId="164" fontId="7" fillId="0" borderId="45" xfId="0" applyNumberFormat="1" applyFont="1" applyBorder="1" applyAlignment="1">
      <alignment horizontal="center" vertical="center"/>
    </xf>
    <xf numFmtId="164" fontId="7" fillId="0" borderId="57" xfId="0" applyNumberFormat="1" applyFont="1" applyBorder="1" applyAlignment="1">
      <alignment horizontal="center" vertical="center"/>
    </xf>
    <xf numFmtId="1" fontId="7" fillId="28" borderId="56" xfId="0" applyNumberFormat="1" applyFont="1" applyFill="1" applyBorder="1" applyAlignment="1">
      <alignment horizontal="center" vertical="center"/>
    </xf>
    <xf numFmtId="1" fontId="7" fillId="28" borderId="45" xfId="0" applyNumberFormat="1" applyFont="1" applyFill="1" applyBorder="1" applyAlignment="1">
      <alignment horizontal="center" vertical="center"/>
    </xf>
    <xf numFmtId="1" fontId="7" fillId="28" borderId="52" xfId="0" applyNumberFormat="1" applyFont="1" applyFill="1" applyBorder="1" applyAlignment="1">
      <alignment horizontal="center" vertical="center"/>
    </xf>
    <xf numFmtId="1" fontId="7" fillId="28" borderId="51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9" xfId="0" applyFont="1" applyBorder="1" applyAlignment="1">
      <alignment horizontal="left" vertical="center"/>
    </xf>
    <xf numFmtId="0" fontId="7" fillId="0" borderId="63" xfId="0" applyFont="1" applyBorder="1" applyAlignment="1">
      <alignment horizontal="center"/>
    </xf>
    <xf numFmtId="1" fontId="7" fillId="28" borderId="14" xfId="0" applyNumberFormat="1" applyFont="1" applyFill="1" applyBorder="1" applyAlignment="1">
      <alignment horizontal="center"/>
    </xf>
    <xf numFmtId="1" fontId="7" fillId="28" borderId="23" xfId="0" applyNumberFormat="1" applyFont="1" applyFill="1" applyBorder="1" applyAlignment="1">
      <alignment horizontal="center"/>
    </xf>
    <xf numFmtId="1" fontId="7" fillId="28" borderId="16" xfId="0" applyNumberFormat="1" applyFont="1" applyFill="1" applyBorder="1" applyAlignment="1">
      <alignment horizontal="center"/>
    </xf>
    <xf numFmtId="1" fontId="7" fillId="28" borderId="24" xfId="0" applyNumberFormat="1" applyFont="1" applyFill="1" applyBorder="1" applyAlignment="1">
      <alignment horizontal="center"/>
    </xf>
    <xf numFmtId="164" fontId="7" fillId="28" borderId="16" xfId="0" applyNumberFormat="1" applyFont="1" applyFill="1" applyBorder="1" applyAlignment="1">
      <alignment horizontal="center"/>
    </xf>
    <xf numFmtId="164" fontId="7" fillId="28" borderId="24" xfId="0" applyNumberFormat="1" applyFont="1" applyFill="1" applyBorder="1" applyAlignment="1">
      <alignment horizontal="center"/>
    </xf>
    <xf numFmtId="2" fontId="7" fillId="28" borderId="16" xfId="0" applyNumberFormat="1" applyFont="1" applyFill="1" applyBorder="1" applyAlignment="1">
      <alignment horizontal="center"/>
    </xf>
    <xf numFmtId="2" fontId="7" fillId="28" borderId="24" xfId="0" applyNumberFormat="1" applyFont="1" applyFill="1" applyBorder="1" applyAlignment="1">
      <alignment horizontal="center"/>
    </xf>
    <xf numFmtId="1" fontId="7" fillId="28" borderId="12" xfId="0" applyNumberFormat="1" applyFont="1" applyFill="1" applyBorder="1" applyAlignment="1">
      <alignment horizontal="center"/>
    </xf>
    <xf numFmtId="1" fontId="7" fillId="28" borderId="17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165" fontId="7" fillId="0" borderId="64" xfId="0" applyNumberFormat="1" applyFont="1" applyBorder="1" applyAlignment="1">
      <alignment horizontal="left" vertical="center"/>
    </xf>
    <xf numFmtId="1" fontId="7" fillId="0" borderId="64" xfId="0" applyNumberFormat="1" applyFont="1" applyBorder="1" applyAlignment="1">
      <alignment horizontal="left" vertical="center"/>
    </xf>
    <xf numFmtId="167" fontId="7" fillId="28" borderId="31" xfId="0" applyNumberFormat="1" applyFont="1" applyFill="1" applyBorder="1" applyAlignment="1">
      <alignment horizontal="center"/>
    </xf>
    <xf numFmtId="167" fontId="7" fillId="28" borderId="21" xfId="0" applyNumberFormat="1" applyFont="1" applyFill="1" applyBorder="1" applyAlignment="1">
      <alignment horizontal="center"/>
    </xf>
    <xf numFmtId="167" fontId="8" fillId="28" borderId="37" xfId="0" applyNumberFormat="1" applyFont="1" applyFill="1" applyBorder="1" applyAlignment="1">
      <alignment horizontal="center"/>
    </xf>
    <xf numFmtId="167" fontId="7" fillId="28" borderId="20" xfId="0" applyNumberFormat="1" applyFont="1" applyFill="1" applyBorder="1" applyAlignment="1">
      <alignment horizontal="center"/>
    </xf>
    <xf numFmtId="167" fontId="7" fillId="28" borderId="33" xfId="0" applyNumberFormat="1" applyFont="1" applyFill="1" applyBorder="1" applyAlignment="1">
      <alignment horizontal="center"/>
    </xf>
    <xf numFmtId="167" fontId="8" fillId="28" borderId="20" xfId="0" applyNumberFormat="1" applyFont="1" applyFill="1" applyBorder="1" applyAlignment="1">
      <alignment horizontal="center"/>
    </xf>
    <xf numFmtId="167" fontId="8" fillId="28" borderId="59" xfId="0" applyNumberFormat="1" applyFont="1" applyFill="1" applyBorder="1" applyAlignment="1">
      <alignment horizontal="center"/>
    </xf>
    <xf numFmtId="167" fontId="7" fillId="28" borderId="21" xfId="0" applyNumberFormat="1" applyFont="1" applyFill="1" applyBorder="1" applyAlignment="1">
      <alignment horizontal="center" wrapText="1"/>
    </xf>
    <xf numFmtId="167" fontId="7" fillId="28" borderId="59" xfId="0" applyNumberFormat="1" applyFont="1" applyFill="1" applyBorder="1" applyAlignment="1">
      <alignment horizontal="center"/>
    </xf>
    <xf numFmtId="1" fontId="7" fillId="28" borderId="38" xfId="0" applyNumberFormat="1" applyFont="1" applyFill="1" applyBorder="1" applyAlignment="1">
      <alignment horizontal="center"/>
    </xf>
    <xf numFmtId="1" fontId="7" fillId="28" borderId="10" xfId="0" applyNumberFormat="1" applyFont="1" applyFill="1" applyBorder="1" applyAlignment="1">
      <alignment horizontal="center"/>
    </xf>
    <xf numFmtId="1" fontId="7" fillId="28" borderId="54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justify"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justify" vertical="center"/>
    </xf>
    <xf numFmtId="1" fontId="7" fillId="0" borderId="29" xfId="0" applyNumberFormat="1" applyFont="1" applyBorder="1" applyAlignment="1">
      <alignment vertical="center"/>
    </xf>
    <xf numFmtId="2" fontId="7" fillId="0" borderId="29" xfId="0" applyNumberFormat="1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65" fontId="7" fillId="0" borderId="29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4" fontId="7" fillId="0" borderId="29" xfId="0" applyNumberFormat="1" applyFont="1" applyBorder="1" applyAlignment="1">
      <alignment vertical="center"/>
    </xf>
    <xf numFmtId="165" fontId="7" fillId="0" borderId="29" xfId="0" applyNumberFormat="1" applyFont="1" applyBorder="1"/>
    <xf numFmtId="2" fontId="7" fillId="28" borderId="29" xfId="0" applyNumberFormat="1" applyFont="1" applyFill="1" applyBorder="1" applyAlignment="1">
      <alignment vertical="center"/>
    </xf>
    <xf numFmtId="165" fontId="7" fillId="28" borderId="29" xfId="0" applyNumberFormat="1" applyFont="1" applyFill="1" applyBorder="1" applyAlignment="1">
      <alignment vertical="center"/>
    </xf>
    <xf numFmtId="1" fontId="7" fillId="28" borderId="29" xfId="0" applyNumberFormat="1" applyFont="1" applyFill="1" applyBorder="1" applyAlignment="1">
      <alignment vertical="center"/>
    </xf>
    <xf numFmtId="164" fontId="7" fillId="28" borderId="29" xfId="0" applyNumberFormat="1" applyFont="1" applyFill="1" applyBorder="1" applyAlignment="1">
      <alignment vertical="center"/>
    </xf>
    <xf numFmtId="1" fontId="7" fillId="27" borderId="29" xfId="0" applyNumberFormat="1" applyFont="1" applyFill="1" applyBorder="1" applyAlignment="1" applyProtection="1">
      <alignment vertical="center"/>
      <protection locked="0"/>
    </xf>
    <xf numFmtId="1" fontId="7" fillId="0" borderId="50" xfId="61" applyNumberFormat="1" applyFont="1" applyBorder="1" applyAlignment="1">
      <alignment horizontal="left" vertical="center"/>
    </xf>
    <xf numFmtId="1" fontId="7" fillId="0" borderId="26" xfId="61" applyNumberFormat="1" applyFont="1" applyBorder="1" applyAlignment="1">
      <alignment horizontal="left" vertical="center"/>
    </xf>
    <xf numFmtId="1" fontId="7" fillId="0" borderId="40" xfId="61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</cellXfs>
  <cellStyles count="197">
    <cellStyle name="20% — akcent 1" xfId="1" builtinId="30" customBuiltin="1"/>
    <cellStyle name="20% - akcent 1 2" xfId="2" xr:uid="{00000000-0005-0000-0000-000001000000}"/>
    <cellStyle name="20% - akcent 1 3" xfId="74" xr:uid="{00000000-0005-0000-0000-000002000000}"/>
    <cellStyle name="20% - akcent 1 4" xfId="149" xr:uid="{00000000-0005-0000-0000-000003000000}"/>
    <cellStyle name="20% — akcent 2" xfId="3" builtinId="34" customBuiltin="1"/>
    <cellStyle name="20% - akcent 2 2" xfId="4" xr:uid="{00000000-0005-0000-0000-000005000000}"/>
    <cellStyle name="20% - akcent 2 3" xfId="75" xr:uid="{00000000-0005-0000-0000-000006000000}"/>
    <cellStyle name="20% - akcent 2 4" xfId="150" xr:uid="{00000000-0005-0000-0000-000007000000}"/>
    <cellStyle name="20% — akcent 3" xfId="5" builtinId="38" customBuiltin="1"/>
    <cellStyle name="20% - akcent 3 2" xfId="6" xr:uid="{00000000-0005-0000-0000-000009000000}"/>
    <cellStyle name="20% - akcent 3 3" xfId="76" xr:uid="{00000000-0005-0000-0000-00000A000000}"/>
    <cellStyle name="20% - akcent 3 4" xfId="151" xr:uid="{00000000-0005-0000-0000-00000B000000}"/>
    <cellStyle name="20% — akcent 4" xfId="7" builtinId="42" customBuiltin="1"/>
    <cellStyle name="20% - akcent 4 2" xfId="8" xr:uid="{00000000-0005-0000-0000-00000D000000}"/>
    <cellStyle name="20% - akcent 4 3" xfId="77" xr:uid="{00000000-0005-0000-0000-00000E000000}"/>
    <cellStyle name="20% - akcent 4 4" xfId="152" xr:uid="{00000000-0005-0000-0000-00000F000000}"/>
    <cellStyle name="20% — akcent 5" xfId="9" builtinId="46" customBuiltin="1"/>
    <cellStyle name="20% - akcent 5 2" xfId="10" xr:uid="{00000000-0005-0000-0000-000011000000}"/>
    <cellStyle name="20% - akcent 5 3" xfId="78" xr:uid="{00000000-0005-0000-0000-000012000000}"/>
    <cellStyle name="20% - akcent 5 4" xfId="153" xr:uid="{00000000-0005-0000-0000-000013000000}"/>
    <cellStyle name="20% — akcent 6" xfId="11" builtinId="50" customBuiltin="1"/>
    <cellStyle name="20% - akcent 6 2" xfId="12" xr:uid="{00000000-0005-0000-0000-000015000000}"/>
    <cellStyle name="20% - akcent 6 3" xfId="79" xr:uid="{00000000-0005-0000-0000-000016000000}"/>
    <cellStyle name="20% - akcent 6 4" xfId="154" xr:uid="{00000000-0005-0000-0000-000017000000}"/>
    <cellStyle name="40% — akcent 1" xfId="13" builtinId="31" customBuiltin="1"/>
    <cellStyle name="40% - akcent 1 2" xfId="14" xr:uid="{00000000-0005-0000-0000-000019000000}"/>
    <cellStyle name="40% - akcent 1 3" xfId="80" xr:uid="{00000000-0005-0000-0000-00001A000000}"/>
    <cellStyle name="40% - akcent 1 4" xfId="155" xr:uid="{00000000-0005-0000-0000-00001B000000}"/>
    <cellStyle name="40% — akcent 2" xfId="15" builtinId="35" customBuiltin="1"/>
    <cellStyle name="40% - akcent 2 2" xfId="16" xr:uid="{00000000-0005-0000-0000-00001D000000}"/>
    <cellStyle name="40% - akcent 2 3" xfId="81" xr:uid="{00000000-0005-0000-0000-00001E000000}"/>
    <cellStyle name="40% - akcent 2 4" xfId="156" xr:uid="{00000000-0005-0000-0000-00001F000000}"/>
    <cellStyle name="40% — akcent 3" xfId="17" builtinId="39" customBuiltin="1"/>
    <cellStyle name="40% - akcent 3 2" xfId="18" xr:uid="{00000000-0005-0000-0000-000021000000}"/>
    <cellStyle name="40% - akcent 3 3" xfId="82" xr:uid="{00000000-0005-0000-0000-000022000000}"/>
    <cellStyle name="40% - akcent 3 4" xfId="157" xr:uid="{00000000-0005-0000-0000-000023000000}"/>
    <cellStyle name="40% — akcent 4" xfId="19" builtinId="43" customBuiltin="1"/>
    <cellStyle name="40% - akcent 4 2" xfId="20" xr:uid="{00000000-0005-0000-0000-000025000000}"/>
    <cellStyle name="40% - akcent 4 3" xfId="83" xr:uid="{00000000-0005-0000-0000-000026000000}"/>
    <cellStyle name="40% - akcent 4 4" xfId="158" xr:uid="{00000000-0005-0000-0000-000027000000}"/>
    <cellStyle name="40% — akcent 5" xfId="21" builtinId="47" customBuiltin="1"/>
    <cellStyle name="40% - akcent 5 2" xfId="22" xr:uid="{00000000-0005-0000-0000-000029000000}"/>
    <cellStyle name="40% - akcent 5 3" xfId="84" xr:uid="{00000000-0005-0000-0000-00002A000000}"/>
    <cellStyle name="40% - akcent 5 4" xfId="159" xr:uid="{00000000-0005-0000-0000-00002B000000}"/>
    <cellStyle name="40% — akcent 6" xfId="23" builtinId="51" customBuiltin="1"/>
    <cellStyle name="40% - akcent 6 2" xfId="24" xr:uid="{00000000-0005-0000-0000-00002D000000}"/>
    <cellStyle name="40% - akcent 6 3" xfId="85" xr:uid="{00000000-0005-0000-0000-00002E000000}"/>
    <cellStyle name="40% - akcent 6 4" xfId="160" xr:uid="{00000000-0005-0000-0000-00002F000000}"/>
    <cellStyle name="60% — akcent 1" xfId="25" builtinId="32" customBuiltin="1"/>
    <cellStyle name="60% - akcent 1 2" xfId="26" xr:uid="{00000000-0005-0000-0000-000031000000}"/>
    <cellStyle name="60% - akcent 1 3" xfId="86" xr:uid="{00000000-0005-0000-0000-000032000000}"/>
    <cellStyle name="60% - akcent 1 4" xfId="161" xr:uid="{00000000-0005-0000-0000-000033000000}"/>
    <cellStyle name="60% — akcent 2" xfId="27" builtinId="36" customBuiltin="1"/>
    <cellStyle name="60% - akcent 2 2" xfId="28" xr:uid="{00000000-0005-0000-0000-000035000000}"/>
    <cellStyle name="60% - akcent 2 3" xfId="87" xr:uid="{00000000-0005-0000-0000-000036000000}"/>
    <cellStyle name="60% - akcent 2 4" xfId="162" xr:uid="{00000000-0005-0000-0000-000037000000}"/>
    <cellStyle name="60% — akcent 3" xfId="29" builtinId="40" customBuiltin="1"/>
    <cellStyle name="60% - akcent 3 2" xfId="30" xr:uid="{00000000-0005-0000-0000-000039000000}"/>
    <cellStyle name="60% - akcent 3 3" xfId="88" xr:uid="{00000000-0005-0000-0000-00003A000000}"/>
    <cellStyle name="60% - akcent 3 4" xfId="163" xr:uid="{00000000-0005-0000-0000-00003B000000}"/>
    <cellStyle name="60% — akcent 4" xfId="31" builtinId="44" customBuiltin="1"/>
    <cellStyle name="60% - akcent 4 2" xfId="32" xr:uid="{00000000-0005-0000-0000-00003D000000}"/>
    <cellStyle name="60% - akcent 4 3" xfId="89" xr:uid="{00000000-0005-0000-0000-00003E000000}"/>
    <cellStyle name="60% - akcent 4 4" xfId="164" xr:uid="{00000000-0005-0000-0000-00003F000000}"/>
    <cellStyle name="60% — akcent 5" xfId="33" builtinId="48" customBuiltin="1"/>
    <cellStyle name="60% - akcent 5 2" xfId="34" xr:uid="{00000000-0005-0000-0000-000041000000}"/>
    <cellStyle name="60% - akcent 5 3" xfId="90" xr:uid="{00000000-0005-0000-0000-000042000000}"/>
    <cellStyle name="60% - akcent 5 4" xfId="165" xr:uid="{00000000-0005-0000-0000-000043000000}"/>
    <cellStyle name="60% — akcent 6" xfId="35" builtinId="52" customBuiltin="1"/>
    <cellStyle name="60% - akcent 6 2" xfId="36" xr:uid="{00000000-0005-0000-0000-000045000000}"/>
    <cellStyle name="60% - akcent 6 3" xfId="91" xr:uid="{00000000-0005-0000-0000-000046000000}"/>
    <cellStyle name="60% - akcent 6 4" xfId="166" xr:uid="{00000000-0005-0000-0000-000047000000}"/>
    <cellStyle name="Akcent 1" xfId="37" builtinId="29" customBuiltin="1"/>
    <cellStyle name="Akcent 1 2" xfId="92" xr:uid="{00000000-0005-0000-0000-000049000000}"/>
    <cellStyle name="Akcent 1 3" xfId="167" xr:uid="{00000000-0005-0000-0000-00004A000000}"/>
    <cellStyle name="Akcent 2" xfId="38" builtinId="33" customBuiltin="1"/>
    <cellStyle name="Akcent 2 2" xfId="93" xr:uid="{00000000-0005-0000-0000-00004C000000}"/>
    <cellStyle name="Akcent 2 3" xfId="168" xr:uid="{00000000-0005-0000-0000-00004D000000}"/>
    <cellStyle name="Akcent 3" xfId="39" builtinId="37" customBuiltin="1"/>
    <cellStyle name="Akcent 3 2" xfId="94" xr:uid="{00000000-0005-0000-0000-00004F000000}"/>
    <cellStyle name="Akcent 3 3" xfId="169" xr:uid="{00000000-0005-0000-0000-000050000000}"/>
    <cellStyle name="Akcent 4" xfId="40" builtinId="41" customBuiltin="1"/>
    <cellStyle name="Akcent 4 2" xfId="95" xr:uid="{00000000-0005-0000-0000-000052000000}"/>
    <cellStyle name="Akcent 4 3" xfId="170" xr:uid="{00000000-0005-0000-0000-000053000000}"/>
    <cellStyle name="Akcent 5" xfId="41" builtinId="45" customBuiltin="1"/>
    <cellStyle name="Akcent 5 2" xfId="96" xr:uid="{00000000-0005-0000-0000-000055000000}"/>
    <cellStyle name="Akcent 5 3" xfId="171" xr:uid="{00000000-0005-0000-0000-000056000000}"/>
    <cellStyle name="Akcent 6" xfId="42" builtinId="49" customBuiltin="1"/>
    <cellStyle name="Akcent 6 2" xfId="97" xr:uid="{00000000-0005-0000-0000-000058000000}"/>
    <cellStyle name="Akcent 6 3" xfId="172" xr:uid="{00000000-0005-0000-0000-000059000000}"/>
    <cellStyle name="Dane wejściowe" xfId="43" builtinId="20" customBuiltin="1"/>
    <cellStyle name="Dane wejściowe 2" xfId="98" xr:uid="{00000000-0005-0000-0000-00005B000000}"/>
    <cellStyle name="Dane wejściowe 3" xfId="173" xr:uid="{00000000-0005-0000-0000-00005C000000}"/>
    <cellStyle name="Dane wyjściowe" xfId="44" builtinId="21" customBuiltin="1"/>
    <cellStyle name="Dane wyjściowe 2" xfId="99" xr:uid="{00000000-0005-0000-0000-00005E000000}"/>
    <cellStyle name="Dane wyjściowe 3" xfId="174" xr:uid="{00000000-0005-0000-0000-00005F000000}"/>
    <cellStyle name="Dobre 2" xfId="46" xr:uid="{00000000-0005-0000-0000-000061000000}"/>
    <cellStyle name="Dobre 3" xfId="100" xr:uid="{00000000-0005-0000-0000-000062000000}"/>
    <cellStyle name="Dobre 4" xfId="175" xr:uid="{00000000-0005-0000-0000-000063000000}"/>
    <cellStyle name="Dobry" xfId="45" builtinId="26" customBuiltin="1"/>
    <cellStyle name="Dziesiętny 2" xfId="47" xr:uid="{00000000-0005-0000-0000-000064000000}"/>
    <cellStyle name="Dziesiętny 2 2" xfId="101" xr:uid="{00000000-0005-0000-0000-000065000000}"/>
    <cellStyle name="Dziesiętny 3" xfId="73" xr:uid="{00000000-0005-0000-0000-000066000000}"/>
    <cellStyle name="Dziesiętny 3 2" xfId="102" xr:uid="{00000000-0005-0000-0000-000067000000}"/>
    <cellStyle name="Dziesiętny 3 3" xfId="194" xr:uid="{00000000-0005-0000-0000-000068000000}"/>
    <cellStyle name="Dziesiętny 4" xfId="176" xr:uid="{00000000-0005-0000-0000-000069000000}"/>
    <cellStyle name="Euro" xfId="48" xr:uid="{00000000-0005-0000-0000-00006A000000}"/>
    <cellStyle name="Excel Built-in Good" xfId="103" xr:uid="{00000000-0005-0000-0000-00006B000000}"/>
    <cellStyle name="Excel Built-in Normal" xfId="104" xr:uid="{00000000-0005-0000-0000-00006C000000}"/>
    <cellStyle name="Komórka połączona" xfId="49" builtinId="24" customBuiltin="1"/>
    <cellStyle name="Komórka połączona 2" xfId="105" xr:uid="{00000000-0005-0000-0000-00006E000000}"/>
    <cellStyle name="Komórka połączona 3" xfId="177" xr:uid="{00000000-0005-0000-0000-00006F000000}"/>
    <cellStyle name="Komórka zaznaczona" xfId="50" builtinId="23" customBuiltin="1"/>
    <cellStyle name="Komórka zaznaczona 2" xfId="106" xr:uid="{00000000-0005-0000-0000-000071000000}"/>
    <cellStyle name="Komórka zaznaczona 3" xfId="178" xr:uid="{00000000-0005-0000-0000-000072000000}"/>
    <cellStyle name="Nagłówek 1" xfId="51" builtinId="16" customBuiltin="1"/>
    <cellStyle name="Nagłówek 1 2" xfId="107" xr:uid="{00000000-0005-0000-0000-000074000000}"/>
    <cellStyle name="Nagłówek 1 3" xfId="179" xr:uid="{00000000-0005-0000-0000-000075000000}"/>
    <cellStyle name="Nagłówek 2" xfId="52" builtinId="17" customBuiltin="1"/>
    <cellStyle name="Nagłówek 2 2" xfId="108" xr:uid="{00000000-0005-0000-0000-000077000000}"/>
    <cellStyle name="Nagłówek 2 3" xfId="180" xr:uid="{00000000-0005-0000-0000-000078000000}"/>
    <cellStyle name="Nagłówek 3" xfId="53" builtinId="18" customBuiltin="1"/>
    <cellStyle name="Nagłówek 3 2" xfId="109" xr:uid="{00000000-0005-0000-0000-00007A000000}"/>
    <cellStyle name="Nagłówek 3 3" xfId="181" xr:uid="{00000000-0005-0000-0000-00007B000000}"/>
    <cellStyle name="Nagłówek 4" xfId="54" builtinId="19" customBuiltin="1"/>
    <cellStyle name="Nagłówek 4 2" xfId="110" xr:uid="{00000000-0005-0000-0000-00007D000000}"/>
    <cellStyle name="Nagłówek 4 3" xfId="182" xr:uid="{00000000-0005-0000-0000-00007E000000}"/>
    <cellStyle name="Neutralne 2" xfId="56" xr:uid="{00000000-0005-0000-0000-000080000000}"/>
    <cellStyle name="Neutralne 3" xfId="111" xr:uid="{00000000-0005-0000-0000-000081000000}"/>
    <cellStyle name="Neutralne 4" xfId="183" xr:uid="{00000000-0005-0000-0000-000082000000}"/>
    <cellStyle name="Neutralny" xfId="55" builtinId="28" customBuiltin="1"/>
    <cellStyle name="Normalny" xfId="0" builtinId="0"/>
    <cellStyle name="Normalny 10" xfId="112" xr:uid="{00000000-0005-0000-0000-000084000000}"/>
    <cellStyle name="Normalny 10 2" xfId="113" xr:uid="{00000000-0005-0000-0000-000085000000}"/>
    <cellStyle name="Normalny 11" xfId="114" xr:uid="{00000000-0005-0000-0000-000086000000}"/>
    <cellStyle name="Normalny 11 2" xfId="115" xr:uid="{00000000-0005-0000-0000-000087000000}"/>
    <cellStyle name="Normalny 12" xfId="116" xr:uid="{00000000-0005-0000-0000-000088000000}"/>
    <cellStyle name="Normalny 12 2" xfId="117" xr:uid="{00000000-0005-0000-0000-000089000000}"/>
    <cellStyle name="Normalny 13" xfId="118" xr:uid="{00000000-0005-0000-0000-00008A000000}"/>
    <cellStyle name="Normalny 13 2" xfId="119" xr:uid="{00000000-0005-0000-0000-00008B000000}"/>
    <cellStyle name="Normalny 14" xfId="120" xr:uid="{00000000-0005-0000-0000-00008C000000}"/>
    <cellStyle name="Normalny 15" xfId="147" xr:uid="{00000000-0005-0000-0000-00008D000000}"/>
    <cellStyle name="Normalny 16" xfId="196" xr:uid="{00000000-0005-0000-0000-00008E000000}"/>
    <cellStyle name="Normalny 2" xfId="57" xr:uid="{00000000-0005-0000-0000-00008F000000}"/>
    <cellStyle name="Normalny 2 2" xfId="58" xr:uid="{00000000-0005-0000-0000-000090000000}"/>
    <cellStyle name="Normalny 2 3" xfId="121" xr:uid="{00000000-0005-0000-0000-000091000000}"/>
    <cellStyle name="Normalny 2 4" xfId="148" xr:uid="{00000000-0005-0000-0000-000092000000}"/>
    <cellStyle name="Normalny 3" xfId="59" xr:uid="{00000000-0005-0000-0000-000093000000}"/>
    <cellStyle name="Normalny 3 2" xfId="122" xr:uid="{00000000-0005-0000-0000-000094000000}"/>
    <cellStyle name="Normalny 4" xfId="72" xr:uid="{00000000-0005-0000-0000-000095000000}"/>
    <cellStyle name="Normalny 4 2" xfId="123" xr:uid="{00000000-0005-0000-0000-000096000000}"/>
    <cellStyle name="Normalny 4 3" xfId="184" xr:uid="{00000000-0005-0000-0000-000097000000}"/>
    <cellStyle name="Normalny 4 3 2" xfId="195" xr:uid="{00000000-0005-0000-0000-000098000000}"/>
    <cellStyle name="Normalny 4 4" xfId="193" xr:uid="{00000000-0005-0000-0000-000099000000}"/>
    <cellStyle name="Normalny 5" xfId="124" xr:uid="{00000000-0005-0000-0000-00009A000000}"/>
    <cellStyle name="Normalny 5 2" xfId="125" xr:uid="{00000000-0005-0000-0000-00009B000000}"/>
    <cellStyle name="Normalny 6" xfId="126" xr:uid="{00000000-0005-0000-0000-00009C000000}"/>
    <cellStyle name="Normalny 6 2" xfId="127" xr:uid="{00000000-0005-0000-0000-00009D000000}"/>
    <cellStyle name="Normalny 7" xfId="128" xr:uid="{00000000-0005-0000-0000-00009E000000}"/>
    <cellStyle name="Normalny 8" xfId="129" xr:uid="{00000000-0005-0000-0000-00009F000000}"/>
    <cellStyle name="Normalny 8 2" xfId="130" xr:uid="{00000000-0005-0000-0000-0000A0000000}"/>
    <cellStyle name="Normalny 9" xfId="131" xr:uid="{00000000-0005-0000-0000-0000A1000000}"/>
    <cellStyle name="Normalny 9 2" xfId="132" xr:uid="{00000000-0005-0000-0000-0000A2000000}"/>
    <cellStyle name="Normalny_2009_03_27 aquarius 3" xfId="60" xr:uid="{00000000-0005-0000-0000-0000A3000000}"/>
    <cellStyle name="Normalny_Arkusz3" xfId="61" xr:uid="{00000000-0005-0000-0000-0000A4000000}"/>
    <cellStyle name="Obliczenia" xfId="62" builtinId="22" customBuiltin="1"/>
    <cellStyle name="Obliczenia 2" xfId="133" xr:uid="{00000000-0005-0000-0000-0000A6000000}"/>
    <cellStyle name="Obliczenia 3" xfId="185" xr:uid="{00000000-0005-0000-0000-0000A7000000}"/>
    <cellStyle name="Procentowy 2" xfId="63" xr:uid="{00000000-0005-0000-0000-0000A8000000}"/>
    <cellStyle name="Procentowy 3" xfId="64" xr:uid="{00000000-0005-0000-0000-0000A9000000}"/>
    <cellStyle name="Procentowy 3 2" xfId="134" xr:uid="{00000000-0005-0000-0000-0000AA000000}"/>
    <cellStyle name="Procentowy 4" xfId="135" xr:uid="{00000000-0005-0000-0000-0000AB000000}"/>
    <cellStyle name="Procentowy 5" xfId="186" xr:uid="{00000000-0005-0000-0000-0000AC000000}"/>
    <cellStyle name="Suma" xfId="65" builtinId="25" customBuiltin="1"/>
    <cellStyle name="Suma 2" xfId="136" xr:uid="{00000000-0005-0000-0000-0000AE000000}"/>
    <cellStyle name="Suma 3" xfId="187" xr:uid="{00000000-0005-0000-0000-0000AF000000}"/>
    <cellStyle name="Tekst objaśnienia" xfId="66" builtinId="53" customBuiltin="1"/>
    <cellStyle name="Tekst objaśnienia 2" xfId="137" xr:uid="{00000000-0005-0000-0000-0000B1000000}"/>
    <cellStyle name="Tekst objaśnienia 3" xfId="188" xr:uid="{00000000-0005-0000-0000-0000B2000000}"/>
    <cellStyle name="Tekst ostrzeżenia" xfId="67" builtinId="11" customBuiltin="1"/>
    <cellStyle name="Tekst ostrzeżenia 2" xfId="138" xr:uid="{00000000-0005-0000-0000-0000B4000000}"/>
    <cellStyle name="Tekst ostrzeżenia 3" xfId="189" xr:uid="{00000000-0005-0000-0000-0000B5000000}"/>
    <cellStyle name="Tytuł" xfId="68" builtinId="15" customBuiltin="1"/>
    <cellStyle name="Tytuł 2" xfId="139" xr:uid="{00000000-0005-0000-0000-0000B7000000}"/>
    <cellStyle name="Tytuł 3" xfId="190" xr:uid="{00000000-0005-0000-0000-0000B8000000}"/>
    <cellStyle name="Uwaga" xfId="69" builtinId="10" customBuiltin="1"/>
    <cellStyle name="Uwaga 2" xfId="140" xr:uid="{00000000-0005-0000-0000-0000BA000000}"/>
    <cellStyle name="Uwaga 2 2" xfId="141" xr:uid="{00000000-0005-0000-0000-0000BB000000}"/>
    <cellStyle name="Uwaga 3" xfId="142" xr:uid="{00000000-0005-0000-0000-0000BC000000}"/>
    <cellStyle name="Uwaga 3 2" xfId="143" xr:uid="{00000000-0005-0000-0000-0000BD000000}"/>
    <cellStyle name="Uwaga 4" xfId="144" xr:uid="{00000000-0005-0000-0000-0000BE000000}"/>
    <cellStyle name="Uwaga 4 2" xfId="145" xr:uid="{00000000-0005-0000-0000-0000BF000000}"/>
    <cellStyle name="Uwaga 5" xfId="191" xr:uid="{00000000-0005-0000-0000-0000C0000000}"/>
    <cellStyle name="Złe 2" xfId="71" xr:uid="{00000000-0005-0000-0000-0000C2000000}"/>
    <cellStyle name="Złe 3" xfId="146" xr:uid="{00000000-0005-0000-0000-0000C3000000}"/>
    <cellStyle name="Złe 4" xfId="192" xr:uid="{00000000-0005-0000-0000-0000C4000000}"/>
    <cellStyle name="Zły" xfId="70" builtinId="27" customBuiltin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2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7151"/>
  <sheetViews>
    <sheetView topLeftCell="B148" workbookViewId="0">
      <selection activeCell="G202" sqref="G202"/>
    </sheetView>
  </sheetViews>
  <sheetFormatPr defaultRowHeight="11.25"/>
  <cols>
    <col min="1" max="1" width="4.140625" style="44" bestFit="1" customWidth="1"/>
    <col min="2" max="2" width="4.7109375" style="44" bestFit="1" customWidth="1"/>
    <col min="3" max="3" width="4.140625" style="44" bestFit="1" customWidth="1"/>
    <col min="4" max="4" width="4.140625" style="45" bestFit="1" customWidth="1"/>
    <col min="5" max="6" width="4.140625" style="44" bestFit="1" customWidth="1"/>
    <col min="7" max="7" width="4" style="43" bestFit="1" customWidth="1"/>
    <col min="8" max="9" width="4.140625" style="44" bestFit="1" customWidth="1"/>
    <col min="10" max="10" width="4.5703125" style="44" bestFit="1" customWidth="1"/>
    <col min="11" max="12" width="4.140625" style="44" bestFit="1" customWidth="1"/>
    <col min="13" max="16384" width="9.140625" style="49"/>
  </cols>
  <sheetData>
    <row r="1" spans="1:12" ht="12">
      <c r="A1" s="43" t="s">
        <v>322</v>
      </c>
      <c r="B1" s="43" t="s">
        <v>211</v>
      </c>
      <c r="C1" s="43" t="s">
        <v>214</v>
      </c>
      <c r="D1" s="43" t="s">
        <v>215</v>
      </c>
      <c r="E1" s="43" t="s">
        <v>216</v>
      </c>
      <c r="F1" s="43" t="s">
        <v>298</v>
      </c>
      <c r="G1" s="43" t="s">
        <v>273</v>
      </c>
      <c r="H1" s="43" t="s">
        <v>228</v>
      </c>
      <c r="I1" s="43" t="s">
        <v>232</v>
      </c>
      <c r="J1" s="43" t="s">
        <v>155</v>
      </c>
      <c r="K1" s="43" t="s">
        <v>236</v>
      </c>
      <c r="L1" s="43" t="s">
        <v>277</v>
      </c>
    </row>
    <row r="2" spans="1:12">
      <c r="A2" s="46">
        <v>0.64</v>
      </c>
      <c r="B2" s="46">
        <v>0.73</v>
      </c>
      <c r="C2" s="46">
        <v>0.65</v>
      </c>
      <c r="D2" s="46">
        <v>0.12</v>
      </c>
      <c r="E2" s="46">
        <v>0.15</v>
      </c>
      <c r="F2" s="46">
        <v>0.1</v>
      </c>
      <c r="G2" s="47">
        <v>100</v>
      </c>
      <c r="H2" s="46">
        <v>5</v>
      </c>
      <c r="I2" s="46">
        <v>5</v>
      </c>
      <c r="J2" s="46">
        <v>3.5</v>
      </c>
      <c r="K2" s="48">
        <v>12</v>
      </c>
      <c r="L2" s="47">
        <v>212</v>
      </c>
    </row>
    <row r="3" spans="1:12">
      <c r="A3" s="46">
        <v>0.66</v>
      </c>
      <c r="B3" s="46">
        <v>0.74</v>
      </c>
      <c r="C3" s="46">
        <v>0.66</v>
      </c>
      <c r="D3" s="46">
        <v>0.13</v>
      </c>
      <c r="E3" s="46">
        <v>0.16</v>
      </c>
      <c r="F3" s="46">
        <v>0.11</v>
      </c>
      <c r="G3" s="47">
        <v>101</v>
      </c>
      <c r="H3" s="46">
        <v>5.01</v>
      </c>
      <c r="I3" s="46">
        <v>5.01</v>
      </c>
      <c r="J3" s="46">
        <v>3.51</v>
      </c>
      <c r="K3" s="48">
        <v>12.1</v>
      </c>
      <c r="L3" s="47">
        <v>213</v>
      </c>
    </row>
    <row r="4" spans="1:12">
      <c r="A4" s="46">
        <v>0.68</v>
      </c>
      <c r="B4" s="46">
        <v>0.75</v>
      </c>
      <c r="C4" s="46">
        <v>0.67</v>
      </c>
      <c r="D4" s="46">
        <v>0.14000000000000001</v>
      </c>
      <c r="E4" s="46">
        <v>0.17</v>
      </c>
      <c r="F4" s="46">
        <v>0.12</v>
      </c>
      <c r="G4" s="47">
        <v>102</v>
      </c>
      <c r="H4" s="46">
        <v>5.0199999999999996</v>
      </c>
      <c r="I4" s="46">
        <v>5.0199999999999996</v>
      </c>
      <c r="J4" s="46">
        <v>3.52</v>
      </c>
      <c r="K4" s="48">
        <v>12.2</v>
      </c>
      <c r="L4" s="47">
        <v>214</v>
      </c>
    </row>
    <row r="5" spans="1:12">
      <c r="A5" s="46">
        <v>0.7</v>
      </c>
      <c r="B5" s="46">
        <v>0.76</v>
      </c>
      <c r="C5" s="46">
        <v>0.68</v>
      </c>
      <c r="D5" s="46">
        <v>0.15</v>
      </c>
      <c r="E5" s="46">
        <v>0.18</v>
      </c>
      <c r="G5" s="47">
        <v>103</v>
      </c>
      <c r="H5" s="46">
        <v>5.03</v>
      </c>
      <c r="I5" s="46">
        <v>5.03</v>
      </c>
      <c r="J5" s="46">
        <v>3.53</v>
      </c>
      <c r="K5" s="48">
        <v>12.3</v>
      </c>
      <c r="L5" s="47">
        <v>215</v>
      </c>
    </row>
    <row r="6" spans="1:12">
      <c r="A6" s="46">
        <v>0.72</v>
      </c>
      <c r="B6" s="46">
        <v>0.77</v>
      </c>
      <c r="C6" s="46">
        <v>0.69</v>
      </c>
      <c r="D6" s="46"/>
      <c r="G6" s="47">
        <v>104</v>
      </c>
      <c r="H6" s="46">
        <v>5.04</v>
      </c>
      <c r="I6" s="46">
        <v>5.04</v>
      </c>
      <c r="J6" s="46">
        <v>3.54</v>
      </c>
      <c r="K6" s="48">
        <v>12.4</v>
      </c>
      <c r="L6" s="47">
        <v>216</v>
      </c>
    </row>
    <row r="7" spans="1:12">
      <c r="A7" s="46">
        <v>0.74</v>
      </c>
      <c r="B7" s="46">
        <v>0.78</v>
      </c>
      <c r="C7" s="46">
        <v>0.7</v>
      </c>
      <c r="D7" s="46"/>
      <c r="G7" s="47">
        <v>105</v>
      </c>
      <c r="H7" s="46">
        <v>5.05</v>
      </c>
      <c r="I7" s="46">
        <v>5.05</v>
      </c>
      <c r="J7" s="46">
        <v>3.55</v>
      </c>
      <c r="K7" s="48">
        <v>12.5</v>
      </c>
      <c r="L7" s="47">
        <v>217</v>
      </c>
    </row>
    <row r="8" spans="1:12">
      <c r="A8" s="46">
        <v>0.76</v>
      </c>
      <c r="B8" s="46">
        <v>0.79</v>
      </c>
      <c r="C8" s="46">
        <v>0.71</v>
      </c>
      <c r="D8" s="46"/>
      <c r="G8" s="47">
        <v>106</v>
      </c>
      <c r="H8" s="46">
        <v>5.0599999999999996</v>
      </c>
      <c r="I8" s="46">
        <v>5.0599999999999996</v>
      </c>
      <c r="J8" s="46">
        <v>3.56</v>
      </c>
      <c r="K8" s="48">
        <v>12.6</v>
      </c>
      <c r="L8" s="47">
        <v>218</v>
      </c>
    </row>
    <row r="9" spans="1:12">
      <c r="A9" s="46">
        <v>0.78</v>
      </c>
      <c r="B9" s="46">
        <v>0.8</v>
      </c>
      <c r="C9" s="46">
        <v>0.72</v>
      </c>
      <c r="G9" s="47">
        <v>107</v>
      </c>
      <c r="H9" s="46">
        <v>5.07</v>
      </c>
      <c r="I9" s="46">
        <v>5.07</v>
      </c>
      <c r="J9" s="46">
        <v>3.57</v>
      </c>
      <c r="K9" s="48">
        <v>12.7</v>
      </c>
      <c r="L9" s="47">
        <v>219</v>
      </c>
    </row>
    <row r="10" spans="1:12">
      <c r="A10" s="46">
        <v>0.8</v>
      </c>
      <c r="B10" s="46">
        <v>0.81</v>
      </c>
      <c r="C10" s="46">
        <v>0.73</v>
      </c>
      <c r="G10" s="47">
        <v>108</v>
      </c>
      <c r="H10" s="46">
        <v>5.08</v>
      </c>
      <c r="I10" s="46">
        <v>5.08</v>
      </c>
      <c r="J10" s="46">
        <v>3.58</v>
      </c>
      <c r="K10" s="48">
        <v>12.8</v>
      </c>
      <c r="L10" s="47">
        <v>220</v>
      </c>
    </row>
    <row r="11" spans="1:12">
      <c r="A11" s="46">
        <v>0.82</v>
      </c>
      <c r="B11" s="46">
        <v>0.82</v>
      </c>
      <c r="C11" s="46">
        <v>0.74</v>
      </c>
      <c r="G11" s="47">
        <v>109</v>
      </c>
      <c r="H11" s="46">
        <v>5.09</v>
      </c>
      <c r="I11" s="46">
        <v>5.09</v>
      </c>
      <c r="J11" s="46">
        <v>3.59</v>
      </c>
      <c r="K11" s="48">
        <v>12.9</v>
      </c>
      <c r="L11" s="47">
        <v>221</v>
      </c>
    </row>
    <row r="12" spans="1:12">
      <c r="A12" s="46">
        <v>0.84</v>
      </c>
      <c r="B12" s="46">
        <v>0.83</v>
      </c>
      <c r="C12" s="46">
        <v>0.75</v>
      </c>
      <c r="G12" s="47">
        <v>110</v>
      </c>
      <c r="H12" s="46">
        <v>5.0999999999999996</v>
      </c>
      <c r="I12" s="46">
        <v>5.0999999999999996</v>
      </c>
      <c r="J12" s="46">
        <v>3.6</v>
      </c>
      <c r="K12" s="48">
        <v>13</v>
      </c>
      <c r="L12" s="47">
        <v>222</v>
      </c>
    </row>
    <row r="13" spans="1:12">
      <c r="A13" s="46">
        <v>0.86</v>
      </c>
      <c r="B13" s="46">
        <v>0.84</v>
      </c>
      <c r="G13" s="47">
        <v>111</v>
      </c>
      <c r="H13" s="46">
        <v>5.1100000000000003</v>
      </c>
      <c r="I13" s="46">
        <v>5.1100000000000003</v>
      </c>
      <c r="J13" s="46">
        <v>3.61</v>
      </c>
      <c r="K13" s="48">
        <v>13.1</v>
      </c>
      <c r="L13" s="47">
        <v>223</v>
      </c>
    </row>
    <row r="14" spans="1:12">
      <c r="A14" s="46">
        <v>0.88</v>
      </c>
      <c r="G14" s="47">
        <v>112</v>
      </c>
      <c r="H14" s="46">
        <v>5.12</v>
      </c>
      <c r="I14" s="46">
        <v>5.12</v>
      </c>
      <c r="J14" s="46">
        <v>3.62</v>
      </c>
      <c r="K14" s="48">
        <v>13.2</v>
      </c>
      <c r="L14" s="47">
        <v>224</v>
      </c>
    </row>
    <row r="15" spans="1:12">
      <c r="A15" s="46">
        <v>0.9</v>
      </c>
      <c r="G15" s="47">
        <v>113</v>
      </c>
      <c r="H15" s="46">
        <v>5.13</v>
      </c>
      <c r="I15" s="46">
        <v>5.13</v>
      </c>
      <c r="J15" s="46">
        <v>3.63</v>
      </c>
      <c r="K15" s="48">
        <v>13.3</v>
      </c>
      <c r="L15" s="47">
        <v>225</v>
      </c>
    </row>
    <row r="16" spans="1:12">
      <c r="A16" s="46">
        <v>0.92</v>
      </c>
      <c r="G16" s="47">
        <v>114</v>
      </c>
      <c r="H16" s="46">
        <v>5.14</v>
      </c>
      <c r="I16" s="46">
        <v>5.14</v>
      </c>
      <c r="J16" s="46">
        <v>3.64</v>
      </c>
      <c r="K16" s="48">
        <v>13.4</v>
      </c>
      <c r="L16" s="47">
        <v>226</v>
      </c>
    </row>
    <row r="17" spans="1:12">
      <c r="A17" s="46">
        <v>0.94</v>
      </c>
      <c r="G17" s="47">
        <v>115</v>
      </c>
      <c r="H17" s="46">
        <v>5.15</v>
      </c>
      <c r="I17" s="46">
        <v>5.15</v>
      </c>
      <c r="J17" s="46">
        <v>3.65</v>
      </c>
      <c r="K17" s="48">
        <v>13.5</v>
      </c>
      <c r="L17" s="47">
        <v>227</v>
      </c>
    </row>
    <row r="18" spans="1:12">
      <c r="A18" s="46">
        <v>0.96</v>
      </c>
      <c r="G18" s="47">
        <v>116</v>
      </c>
      <c r="H18" s="46">
        <v>5.16</v>
      </c>
      <c r="I18" s="46">
        <v>5.16</v>
      </c>
      <c r="J18" s="46">
        <v>3.66</v>
      </c>
      <c r="K18" s="48">
        <v>13.6</v>
      </c>
      <c r="L18" s="47">
        <v>228</v>
      </c>
    </row>
    <row r="19" spans="1:12">
      <c r="A19" s="46">
        <v>0.98</v>
      </c>
      <c r="G19" s="47">
        <v>117</v>
      </c>
      <c r="H19" s="46">
        <v>5.17</v>
      </c>
      <c r="I19" s="46">
        <v>5.17</v>
      </c>
      <c r="J19" s="46">
        <v>3.67</v>
      </c>
      <c r="K19" s="48">
        <v>13.7</v>
      </c>
      <c r="L19" s="47">
        <v>229</v>
      </c>
    </row>
    <row r="20" spans="1:12">
      <c r="A20" s="46">
        <v>1</v>
      </c>
      <c r="G20" s="47">
        <v>118</v>
      </c>
      <c r="H20" s="46">
        <v>5.18</v>
      </c>
      <c r="I20" s="46">
        <v>5.18</v>
      </c>
      <c r="J20" s="46">
        <v>3.68</v>
      </c>
      <c r="K20" s="48">
        <v>13.8</v>
      </c>
      <c r="L20" s="47">
        <v>230</v>
      </c>
    </row>
    <row r="21" spans="1:12">
      <c r="A21" s="46">
        <v>1.02</v>
      </c>
      <c r="G21" s="47">
        <v>119</v>
      </c>
      <c r="H21" s="46">
        <v>5.19</v>
      </c>
      <c r="I21" s="46">
        <v>5.19</v>
      </c>
      <c r="J21" s="46">
        <v>3.69</v>
      </c>
      <c r="K21" s="48">
        <v>13.9</v>
      </c>
      <c r="L21" s="47">
        <v>231</v>
      </c>
    </row>
    <row r="22" spans="1:12">
      <c r="A22" s="46">
        <v>1.04</v>
      </c>
      <c r="G22" s="47">
        <v>120</v>
      </c>
      <c r="H22" s="46">
        <v>5.2</v>
      </c>
      <c r="I22" s="46">
        <v>5.2</v>
      </c>
      <c r="J22" s="46">
        <v>3.7</v>
      </c>
      <c r="K22" s="48">
        <v>14</v>
      </c>
      <c r="L22" s="47">
        <v>232</v>
      </c>
    </row>
    <row r="23" spans="1:12">
      <c r="A23" s="46">
        <v>1.06</v>
      </c>
      <c r="G23" s="47">
        <v>121</v>
      </c>
      <c r="H23" s="46">
        <v>5.21</v>
      </c>
      <c r="I23" s="46">
        <v>5.21</v>
      </c>
      <c r="J23" s="46">
        <v>3.71</v>
      </c>
      <c r="K23" s="4"/>
      <c r="L23" s="47">
        <v>233</v>
      </c>
    </row>
    <row r="24" spans="1:12">
      <c r="A24" s="46">
        <v>1.08</v>
      </c>
      <c r="G24" s="47">
        <v>122</v>
      </c>
      <c r="H24" s="46">
        <v>5.22</v>
      </c>
      <c r="I24" s="46">
        <v>5.22</v>
      </c>
      <c r="J24" s="46">
        <v>3.72</v>
      </c>
      <c r="K24" s="4"/>
      <c r="L24" s="47">
        <v>234</v>
      </c>
    </row>
    <row r="25" spans="1:12">
      <c r="A25" s="46">
        <v>1.1000000000000001</v>
      </c>
      <c r="G25" s="47">
        <v>123</v>
      </c>
      <c r="H25" s="46">
        <v>5.23</v>
      </c>
      <c r="I25" s="46">
        <v>5.23</v>
      </c>
      <c r="J25" s="46">
        <v>3.73</v>
      </c>
      <c r="K25" s="4"/>
      <c r="L25" s="47">
        <v>235</v>
      </c>
    </row>
    <row r="26" spans="1:12">
      <c r="A26" s="46">
        <v>1.1200000000000001</v>
      </c>
      <c r="G26" s="47">
        <v>124</v>
      </c>
      <c r="H26" s="46">
        <v>5.24</v>
      </c>
      <c r="I26" s="46">
        <v>5.24</v>
      </c>
      <c r="J26" s="46">
        <v>3.74</v>
      </c>
      <c r="K26" s="4"/>
      <c r="L26" s="47">
        <v>236</v>
      </c>
    </row>
    <row r="27" spans="1:12">
      <c r="A27" s="46">
        <v>1.1399999999999999</v>
      </c>
      <c r="G27" s="47">
        <v>125</v>
      </c>
      <c r="H27" s="46">
        <v>5.25</v>
      </c>
      <c r="I27" s="46">
        <v>5.25</v>
      </c>
      <c r="J27" s="46">
        <v>3.75</v>
      </c>
      <c r="K27" s="4"/>
      <c r="L27" s="47">
        <v>237</v>
      </c>
    </row>
    <row r="28" spans="1:12">
      <c r="A28" s="46">
        <v>1.1599999999999999</v>
      </c>
      <c r="G28" s="47">
        <v>126</v>
      </c>
      <c r="H28" s="46">
        <v>5.26</v>
      </c>
      <c r="I28" s="46">
        <v>5.26</v>
      </c>
      <c r="J28" s="46">
        <v>3.76</v>
      </c>
      <c r="K28" s="4"/>
      <c r="L28" s="47">
        <v>238</v>
      </c>
    </row>
    <row r="29" spans="1:12">
      <c r="A29" s="46">
        <v>1.18</v>
      </c>
      <c r="G29" s="47">
        <v>127</v>
      </c>
      <c r="H29" s="46">
        <v>5.27</v>
      </c>
      <c r="I29" s="46">
        <v>5.27</v>
      </c>
      <c r="J29" s="46">
        <v>3.77</v>
      </c>
      <c r="K29" s="4"/>
      <c r="L29" s="47">
        <v>239</v>
      </c>
    </row>
    <row r="30" spans="1:12">
      <c r="A30" s="46">
        <v>1.2</v>
      </c>
      <c r="G30" s="47">
        <v>128</v>
      </c>
      <c r="H30" s="46">
        <v>5.28</v>
      </c>
      <c r="I30" s="46">
        <v>5.28</v>
      </c>
      <c r="J30" s="46">
        <v>3.78</v>
      </c>
      <c r="K30" s="4"/>
      <c r="L30" s="47">
        <v>240</v>
      </c>
    </row>
    <row r="31" spans="1:12">
      <c r="A31" s="46">
        <v>1.22</v>
      </c>
      <c r="G31" s="47">
        <v>129</v>
      </c>
      <c r="H31" s="46">
        <v>5.29</v>
      </c>
      <c r="I31" s="46">
        <v>5.29</v>
      </c>
      <c r="J31" s="46">
        <v>3.79</v>
      </c>
      <c r="K31" s="4"/>
      <c r="L31" s="4"/>
    </row>
    <row r="32" spans="1:12">
      <c r="A32" s="46">
        <v>1.24</v>
      </c>
      <c r="G32" s="47">
        <v>130</v>
      </c>
      <c r="H32" s="46">
        <v>5.3</v>
      </c>
      <c r="I32" s="46">
        <v>5.3</v>
      </c>
      <c r="J32" s="46">
        <v>3.8</v>
      </c>
      <c r="K32" s="4"/>
      <c r="L32" s="4"/>
    </row>
    <row r="33" spans="1:12">
      <c r="A33" s="46">
        <v>1.26</v>
      </c>
      <c r="G33" s="47">
        <v>131</v>
      </c>
      <c r="H33" s="46">
        <v>5.31</v>
      </c>
      <c r="I33" s="46">
        <v>5.31</v>
      </c>
      <c r="J33" s="46">
        <v>3.81</v>
      </c>
      <c r="K33" s="4"/>
      <c r="L33" s="4"/>
    </row>
    <row r="34" spans="1:12">
      <c r="A34" s="46">
        <v>1.28</v>
      </c>
      <c r="G34" s="47">
        <v>132</v>
      </c>
      <c r="H34" s="46">
        <v>5.32</v>
      </c>
      <c r="I34" s="46">
        <v>5.32</v>
      </c>
      <c r="J34" s="46">
        <v>3.82</v>
      </c>
      <c r="K34" s="4"/>
      <c r="L34" s="4"/>
    </row>
    <row r="35" spans="1:12">
      <c r="A35" s="46">
        <v>1.3</v>
      </c>
      <c r="G35" s="47">
        <v>133</v>
      </c>
      <c r="H35" s="46">
        <v>5.33</v>
      </c>
      <c r="I35" s="46">
        <v>5.33</v>
      </c>
      <c r="J35" s="46">
        <v>3.83</v>
      </c>
      <c r="K35" s="4"/>
      <c r="L35" s="4"/>
    </row>
    <row r="36" spans="1:12">
      <c r="A36" s="46">
        <v>1.32</v>
      </c>
      <c r="G36" s="47">
        <v>134</v>
      </c>
      <c r="H36" s="46">
        <v>5.34</v>
      </c>
      <c r="I36" s="46">
        <v>5.34</v>
      </c>
      <c r="J36" s="46">
        <v>3.84</v>
      </c>
      <c r="K36" s="4"/>
      <c r="L36" s="4"/>
    </row>
    <row r="37" spans="1:12">
      <c r="A37" s="46">
        <v>1.34</v>
      </c>
      <c r="G37" s="47">
        <v>135</v>
      </c>
      <c r="H37" s="46">
        <v>5.35</v>
      </c>
      <c r="I37" s="46">
        <v>5.35</v>
      </c>
      <c r="J37" s="46">
        <v>3.85</v>
      </c>
      <c r="K37" s="4"/>
      <c r="L37" s="4"/>
    </row>
    <row r="38" spans="1:12">
      <c r="A38" s="46">
        <v>1.36</v>
      </c>
      <c r="G38" s="47">
        <v>136</v>
      </c>
      <c r="H38" s="46">
        <v>5.36</v>
      </c>
      <c r="I38" s="46">
        <v>5.36</v>
      </c>
      <c r="J38" s="46">
        <v>3.86</v>
      </c>
      <c r="K38" s="4"/>
      <c r="L38" s="4"/>
    </row>
    <row r="39" spans="1:12">
      <c r="A39" s="46">
        <v>1.38</v>
      </c>
      <c r="G39" s="47">
        <v>137</v>
      </c>
      <c r="H39" s="46">
        <v>5.37</v>
      </c>
      <c r="I39" s="46">
        <v>5.37</v>
      </c>
      <c r="J39" s="46">
        <v>3.87</v>
      </c>
      <c r="K39" s="4"/>
      <c r="L39" s="4"/>
    </row>
    <row r="40" spans="1:12">
      <c r="A40" s="46">
        <v>1.4</v>
      </c>
      <c r="G40" s="47">
        <v>138</v>
      </c>
      <c r="H40" s="46">
        <v>5.38</v>
      </c>
      <c r="I40" s="46">
        <v>5.38</v>
      </c>
      <c r="J40" s="46">
        <v>3.88</v>
      </c>
      <c r="K40" s="4"/>
      <c r="L40" s="4"/>
    </row>
    <row r="41" spans="1:12">
      <c r="A41" s="46">
        <v>1.42</v>
      </c>
      <c r="G41" s="47">
        <v>139</v>
      </c>
      <c r="H41" s="46">
        <v>5.39</v>
      </c>
      <c r="I41" s="46">
        <v>5.39</v>
      </c>
      <c r="J41" s="46">
        <v>3.89</v>
      </c>
      <c r="K41" s="4"/>
      <c r="L41" s="4"/>
    </row>
    <row r="42" spans="1:12">
      <c r="A42" s="46">
        <v>1.44</v>
      </c>
      <c r="G42" s="47">
        <v>140</v>
      </c>
      <c r="H42" s="46">
        <v>5.4</v>
      </c>
      <c r="I42" s="46">
        <v>5.4</v>
      </c>
      <c r="J42" s="46">
        <v>3.9</v>
      </c>
      <c r="K42" s="4"/>
      <c r="L42" s="4"/>
    </row>
    <row r="43" spans="1:12">
      <c r="A43" s="46">
        <v>1.46</v>
      </c>
      <c r="G43" s="47">
        <v>141</v>
      </c>
      <c r="H43" s="46">
        <v>5.41</v>
      </c>
      <c r="I43" s="46">
        <v>5.41</v>
      </c>
      <c r="J43" s="46">
        <v>3.91</v>
      </c>
      <c r="K43" s="4"/>
      <c r="L43" s="4"/>
    </row>
    <row r="44" spans="1:12">
      <c r="A44" s="46">
        <v>1.48</v>
      </c>
      <c r="G44" s="47">
        <v>142</v>
      </c>
      <c r="H44" s="46">
        <v>5.42</v>
      </c>
      <c r="I44" s="46">
        <v>5.42</v>
      </c>
      <c r="J44" s="46">
        <v>3.92</v>
      </c>
      <c r="K44" s="4"/>
      <c r="L44" s="4"/>
    </row>
    <row r="45" spans="1:12">
      <c r="A45" s="46">
        <v>1.5</v>
      </c>
      <c r="G45" s="47">
        <v>143</v>
      </c>
      <c r="H45" s="46">
        <v>5.43</v>
      </c>
      <c r="I45" s="46">
        <v>5.43</v>
      </c>
      <c r="J45" s="46">
        <v>3.93</v>
      </c>
      <c r="K45" s="4"/>
      <c r="L45" s="4"/>
    </row>
    <row r="46" spans="1:12">
      <c r="A46" s="46">
        <v>1.52</v>
      </c>
      <c r="G46" s="47">
        <v>144</v>
      </c>
      <c r="H46" s="46">
        <v>5.44</v>
      </c>
      <c r="I46" s="46">
        <v>5.44</v>
      </c>
      <c r="J46" s="46">
        <v>3.94</v>
      </c>
      <c r="K46" s="4"/>
      <c r="L46" s="4"/>
    </row>
    <row r="47" spans="1:12">
      <c r="A47" s="46">
        <v>1.54</v>
      </c>
      <c r="G47" s="47">
        <v>145</v>
      </c>
      <c r="H47" s="46">
        <v>5.45</v>
      </c>
      <c r="I47" s="46">
        <v>5.45</v>
      </c>
      <c r="J47" s="46">
        <v>3.95</v>
      </c>
      <c r="K47" s="4"/>
      <c r="L47" s="4"/>
    </row>
    <row r="48" spans="1:12">
      <c r="A48" s="46">
        <v>1.56</v>
      </c>
      <c r="G48" s="47">
        <v>146</v>
      </c>
      <c r="H48" s="46">
        <v>5.46</v>
      </c>
      <c r="I48" s="46">
        <v>5.46</v>
      </c>
      <c r="J48" s="46">
        <v>3.96</v>
      </c>
      <c r="K48" s="4"/>
      <c r="L48" s="4"/>
    </row>
    <row r="49" spans="1:12">
      <c r="A49" s="46">
        <v>1.58</v>
      </c>
      <c r="G49" s="47">
        <v>147</v>
      </c>
      <c r="H49" s="46">
        <v>5.47</v>
      </c>
      <c r="I49" s="46">
        <v>5.47</v>
      </c>
      <c r="J49" s="46">
        <v>3.97</v>
      </c>
      <c r="K49" s="4"/>
      <c r="L49" s="4"/>
    </row>
    <row r="50" spans="1:12">
      <c r="A50" s="46">
        <v>1.6</v>
      </c>
      <c r="G50" s="47">
        <v>148</v>
      </c>
      <c r="H50" s="46">
        <v>5.48</v>
      </c>
      <c r="I50" s="46">
        <v>5.48</v>
      </c>
      <c r="J50" s="46">
        <v>3.98</v>
      </c>
      <c r="K50" s="4"/>
      <c r="L50" s="4"/>
    </row>
    <row r="51" spans="1:12">
      <c r="A51" s="46">
        <v>1.62</v>
      </c>
      <c r="G51" s="47">
        <v>149</v>
      </c>
      <c r="H51" s="46">
        <v>5.49</v>
      </c>
      <c r="I51" s="46">
        <v>5.49</v>
      </c>
      <c r="J51" s="46">
        <v>3.99</v>
      </c>
      <c r="K51" s="4"/>
      <c r="L51" s="4"/>
    </row>
    <row r="52" spans="1:12">
      <c r="A52" s="46">
        <v>1.64</v>
      </c>
      <c r="G52" s="47">
        <v>150</v>
      </c>
      <c r="H52" s="46">
        <v>5.5</v>
      </c>
      <c r="I52" s="46">
        <v>5.5</v>
      </c>
      <c r="J52" s="46">
        <v>4</v>
      </c>
      <c r="K52" s="4"/>
      <c r="L52" s="4"/>
    </row>
    <row r="53" spans="1:12">
      <c r="A53" s="46">
        <v>1.66</v>
      </c>
      <c r="G53" s="47">
        <v>151</v>
      </c>
      <c r="H53" s="46">
        <v>5.51</v>
      </c>
      <c r="I53" s="46">
        <v>5.51</v>
      </c>
      <c r="J53" s="46">
        <v>4.01</v>
      </c>
      <c r="K53" s="4"/>
      <c r="L53" s="4"/>
    </row>
    <row r="54" spans="1:12">
      <c r="A54" s="46">
        <v>1.68</v>
      </c>
      <c r="G54" s="47">
        <v>152</v>
      </c>
      <c r="H54" s="46">
        <v>5.52</v>
      </c>
      <c r="I54" s="46">
        <v>5.52</v>
      </c>
      <c r="J54" s="46">
        <v>4.0199999999999996</v>
      </c>
      <c r="K54" s="4"/>
      <c r="L54" s="4"/>
    </row>
    <row r="55" spans="1:12">
      <c r="A55" s="46">
        <v>1.7</v>
      </c>
      <c r="G55" s="47">
        <v>153</v>
      </c>
      <c r="H55" s="46">
        <v>5.53</v>
      </c>
      <c r="I55" s="46">
        <v>5.53</v>
      </c>
      <c r="J55" s="46">
        <v>4.03</v>
      </c>
      <c r="K55" s="4"/>
      <c r="L55" s="4"/>
    </row>
    <row r="56" spans="1:12">
      <c r="A56" s="46">
        <v>1.72</v>
      </c>
      <c r="G56" s="47">
        <v>154</v>
      </c>
      <c r="H56" s="46">
        <v>5.54</v>
      </c>
      <c r="I56" s="46">
        <v>5.54</v>
      </c>
      <c r="J56" s="46">
        <v>4.04</v>
      </c>
      <c r="K56" s="4"/>
      <c r="L56" s="4"/>
    </row>
    <row r="57" spans="1:12">
      <c r="A57" s="46">
        <v>1.74</v>
      </c>
      <c r="G57" s="47">
        <v>155</v>
      </c>
      <c r="H57" s="46">
        <v>5.55</v>
      </c>
      <c r="I57" s="46">
        <v>5.55</v>
      </c>
      <c r="J57" s="46">
        <v>4.05</v>
      </c>
      <c r="K57" s="4"/>
      <c r="L57" s="4"/>
    </row>
    <row r="58" spans="1:12">
      <c r="A58" s="46">
        <v>1.76</v>
      </c>
      <c r="G58" s="47">
        <v>156</v>
      </c>
      <c r="H58" s="46">
        <v>5.56</v>
      </c>
      <c r="I58" s="46">
        <v>5.56</v>
      </c>
      <c r="J58" s="46">
        <v>4.0599999999999996</v>
      </c>
      <c r="K58" s="4"/>
      <c r="L58" s="4"/>
    </row>
    <row r="59" spans="1:12">
      <c r="A59" s="46">
        <v>1.78</v>
      </c>
      <c r="G59" s="47">
        <v>157</v>
      </c>
      <c r="H59" s="46">
        <v>5.57</v>
      </c>
      <c r="I59" s="46">
        <v>5.57</v>
      </c>
      <c r="J59" s="46">
        <v>4.07</v>
      </c>
      <c r="K59" s="4"/>
      <c r="L59" s="4"/>
    </row>
    <row r="60" spans="1:12">
      <c r="A60" s="46">
        <v>1.8</v>
      </c>
      <c r="G60" s="47">
        <v>158</v>
      </c>
      <c r="H60" s="46">
        <v>5.58</v>
      </c>
      <c r="I60" s="46">
        <v>5.58</v>
      </c>
      <c r="J60" s="46">
        <v>4.08</v>
      </c>
      <c r="K60" s="4"/>
      <c r="L60" s="4"/>
    </row>
    <row r="61" spans="1:12">
      <c r="A61" s="46">
        <v>1.82</v>
      </c>
      <c r="G61" s="47">
        <v>159</v>
      </c>
      <c r="H61" s="46">
        <v>5.59</v>
      </c>
      <c r="I61" s="46">
        <v>5.59</v>
      </c>
      <c r="J61" s="46">
        <v>4.09</v>
      </c>
      <c r="K61" s="4"/>
      <c r="L61" s="4"/>
    </row>
    <row r="62" spans="1:12">
      <c r="A62" s="46">
        <v>1.84</v>
      </c>
      <c r="G62" s="47">
        <v>160</v>
      </c>
      <c r="H62" s="46">
        <v>5.6</v>
      </c>
      <c r="I62" s="46">
        <v>5.6</v>
      </c>
      <c r="J62" s="46">
        <v>4.0999999999999996</v>
      </c>
      <c r="K62" s="4"/>
      <c r="L62" s="4"/>
    </row>
    <row r="63" spans="1:12">
      <c r="A63" s="46">
        <v>1.86</v>
      </c>
      <c r="G63" s="47">
        <v>161</v>
      </c>
      <c r="H63" s="46">
        <v>5.61</v>
      </c>
      <c r="I63" s="46">
        <v>5.61</v>
      </c>
      <c r="J63" s="46">
        <v>4.1100000000000003</v>
      </c>
      <c r="K63" s="4"/>
      <c r="L63" s="4"/>
    </row>
    <row r="64" spans="1:12">
      <c r="A64" s="46">
        <v>1.88</v>
      </c>
      <c r="G64" s="47">
        <v>162</v>
      </c>
      <c r="H64" s="46">
        <v>5.62</v>
      </c>
      <c r="I64" s="46">
        <v>5.62</v>
      </c>
      <c r="J64" s="46">
        <v>4.12</v>
      </c>
      <c r="K64" s="4"/>
      <c r="L64" s="4"/>
    </row>
    <row r="65" spans="1:12">
      <c r="A65" s="46">
        <v>1.9</v>
      </c>
      <c r="G65" s="47">
        <v>163</v>
      </c>
      <c r="H65" s="46">
        <v>5.63</v>
      </c>
      <c r="I65" s="46">
        <v>5.63</v>
      </c>
      <c r="J65" s="46">
        <v>4.13</v>
      </c>
      <c r="K65" s="4"/>
      <c r="L65" s="4"/>
    </row>
    <row r="66" spans="1:12">
      <c r="A66" s="46">
        <v>1.92</v>
      </c>
      <c r="G66" s="47">
        <v>164</v>
      </c>
      <c r="H66" s="46">
        <v>5.64</v>
      </c>
      <c r="I66" s="46">
        <v>5.64</v>
      </c>
      <c r="J66" s="46">
        <v>4.1399999999999997</v>
      </c>
      <c r="K66" s="4"/>
      <c r="L66" s="4"/>
    </row>
    <row r="67" spans="1:12">
      <c r="G67" s="47">
        <v>165</v>
      </c>
      <c r="H67" s="46">
        <v>5.65</v>
      </c>
      <c r="I67" s="46">
        <v>5.65</v>
      </c>
      <c r="J67" s="46">
        <v>4.1500000000000004</v>
      </c>
      <c r="K67" s="4"/>
      <c r="L67" s="4"/>
    </row>
    <row r="68" spans="1:12">
      <c r="G68" s="47">
        <v>166</v>
      </c>
      <c r="H68" s="46">
        <v>5.66</v>
      </c>
      <c r="I68" s="46">
        <v>5.66</v>
      </c>
      <c r="J68" s="46">
        <v>4.16</v>
      </c>
      <c r="K68" s="4"/>
      <c r="L68" s="4"/>
    </row>
    <row r="69" spans="1:12">
      <c r="G69" s="47">
        <v>167</v>
      </c>
      <c r="H69" s="46">
        <v>5.67</v>
      </c>
      <c r="I69" s="46">
        <v>5.67</v>
      </c>
      <c r="J69" s="46">
        <v>4.17</v>
      </c>
      <c r="K69" s="4"/>
      <c r="L69" s="4"/>
    </row>
    <row r="70" spans="1:12">
      <c r="G70" s="47">
        <v>168</v>
      </c>
      <c r="H70" s="46">
        <v>5.68</v>
      </c>
      <c r="I70" s="46">
        <v>5.68</v>
      </c>
      <c r="J70" s="46">
        <v>4.18</v>
      </c>
      <c r="K70" s="4"/>
      <c r="L70" s="4"/>
    </row>
    <row r="71" spans="1:12">
      <c r="G71" s="47">
        <v>169</v>
      </c>
      <c r="H71" s="46">
        <v>5.69</v>
      </c>
      <c r="I71" s="46">
        <v>5.69</v>
      </c>
      <c r="J71" s="46">
        <v>4.1900000000000004</v>
      </c>
      <c r="K71" s="4"/>
      <c r="L71" s="4"/>
    </row>
    <row r="72" spans="1:12">
      <c r="G72" s="47">
        <v>170</v>
      </c>
      <c r="H72" s="46">
        <v>5.7</v>
      </c>
      <c r="I72" s="46">
        <v>5.7</v>
      </c>
      <c r="J72" s="46">
        <v>4.2</v>
      </c>
      <c r="K72" s="4"/>
      <c r="L72" s="4"/>
    </row>
    <row r="73" spans="1:12">
      <c r="G73" s="47">
        <v>171</v>
      </c>
      <c r="H73" s="46">
        <v>5.71</v>
      </c>
      <c r="I73" s="46">
        <v>5.71</v>
      </c>
      <c r="J73" s="46">
        <v>4.21</v>
      </c>
      <c r="K73" s="4"/>
      <c r="L73" s="4"/>
    </row>
    <row r="74" spans="1:12">
      <c r="G74" s="47">
        <v>172</v>
      </c>
      <c r="H74" s="46">
        <v>5.72</v>
      </c>
      <c r="I74" s="46">
        <v>5.72</v>
      </c>
      <c r="J74" s="46">
        <v>4.22</v>
      </c>
      <c r="K74" s="4"/>
      <c r="L74" s="4"/>
    </row>
    <row r="75" spans="1:12">
      <c r="G75" s="47">
        <v>173</v>
      </c>
      <c r="H75" s="46">
        <v>5.73</v>
      </c>
      <c r="I75" s="46">
        <v>5.73</v>
      </c>
      <c r="J75" s="46">
        <v>4.2300000000000004</v>
      </c>
      <c r="K75" s="4"/>
      <c r="L75" s="4"/>
    </row>
    <row r="76" spans="1:12">
      <c r="G76" s="47">
        <v>174</v>
      </c>
      <c r="H76" s="46">
        <v>5.74</v>
      </c>
      <c r="I76" s="46">
        <v>5.74</v>
      </c>
      <c r="J76" s="46">
        <v>4.24</v>
      </c>
      <c r="K76" s="4"/>
      <c r="L76" s="4"/>
    </row>
    <row r="77" spans="1:12">
      <c r="G77" s="47">
        <v>175</v>
      </c>
      <c r="H77" s="46">
        <v>5.75</v>
      </c>
      <c r="I77" s="46">
        <v>5.75</v>
      </c>
      <c r="J77" s="46">
        <v>4.25</v>
      </c>
      <c r="K77" s="4"/>
      <c r="L77" s="4"/>
    </row>
    <row r="78" spans="1:12">
      <c r="G78" s="47">
        <v>176</v>
      </c>
      <c r="H78" s="46">
        <v>5.76</v>
      </c>
      <c r="I78" s="46">
        <v>5.76</v>
      </c>
      <c r="J78" s="46">
        <v>4.26</v>
      </c>
      <c r="K78" s="4"/>
      <c r="L78" s="4"/>
    </row>
    <row r="79" spans="1:12">
      <c r="G79" s="47">
        <v>177</v>
      </c>
      <c r="H79" s="46">
        <v>5.77</v>
      </c>
      <c r="I79" s="46">
        <v>5.77</v>
      </c>
      <c r="J79" s="46">
        <v>4.2699999999999996</v>
      </c>
      <c r="K79" s="4"/>
      <c r="L79" s="4"/>
    </row>
    <row r="80" spans="1:12">
      <c r="G80" s="47">
        <v>178</v>
      </c>
      <c r="H80" s="46">
        <v>5.78</v>
      </c>
      <c r="I80" s="46">
        <v>5.78</v>
      </c>
      <c r="J80" s="46">
        <v>4.28</v>
      </c>
      <c r="K80" s="4"/>
      <c r="L80" s="4"/>
    </row>
    <row r="81" spans="7:12">
      <c r="G81" s="47">
        <v>179</v>
      </c>
      <c r="H81" s="46">
        <v>5.79</v>
      </c>
      <c r="I81" s="46">
        <v>5.79</v>
      </c>
      <c r="J81" s="46">
        <v>4.29</v>
      </c>
      <c r="K81" s="4"/>
      <c r="L81" s="4"/>
    </row>
    <row r="82" spans="7:12">
      <c r="G82" s="47">
        <v>180</v>
      </c>
      <c r="H82" s="46">
        <v>5.8</v>
      </c>
      <c r="I82" s="46">
        <v>5.8</v>
      </c>
      <c r="J82" s="46">
        <v>4.3</v>
      </c>
      <c r="K82" s="4"/>
      <c r="L82" s="4"/>
    </row>
    <row r="83" spans="7:12">
      <c r="G83" s="47">
        <v>181</v>
      </c>
      <c r="H83" s="46">
        <v>5.81</v>
      </c>
      <c r="I83" s="46">
        <v>5.81</v>
      </c>
      <c r="J83" s="46">
        <v>4.3099999999999996</v>
      </c>
      <c r="K83" s="4"/>
      <c r="L83" s="4"/>
    </row>
    <row r="84" spans="7:12">
      <c r="G84" s="47">
        <v>182</v>
      </c>
      <c r="H84" s="46">
        <v>5.82</v>
      </c>
      <c r="I84" s="46">
        <v>5.82</v>
      </c>
      <c r="J84" s="46">
        <v>4.32</v>
      </c>
      <c r="K84" s="4"/>
      <c r="L84" s="4"/>
    </row>
    <row r="85" spans="7:12">
      <c r="G85" s="47">
        <v>183</v>
      </c>
      <c r="H85" s="46">
        <v>5.83</v>
      </c>
      <c r="I85" s="46">
        <v>5.83</v>
      </c>
      <c r="J85" s="46">
        <v>4.33</v>
      </c>
      <c r="K85" s="4"/>
      <c r="L85" s="4"/>
    </row>
    <row r="86" spans="7:12">
      <c r="G86" s="47">
        <v>184</v>
      </c>
      <c r="H86" s="46">
        <v>5.84</v>
      </c>
      <c r="I86" s="46">
        <v>5.84</v>
      </c>
      <c r="J86" s="46">
        <v>4.34</v>
      </c>
      <c r="K86" s="4"/>
      <c r="L86" s="4"/>
    </row>
    <row r="87" spans="7:12">
      <c r="G87" s="47">
        <v>185</v>
      </c>
      <c r="H87" s="46">
        <v>5.85</v>
      </c>
      <c r="I87" s="46">
        <v>5.85</v>
      </c>
      <c r="J87" s="46">
        <v>4.3499999999999996</v>
      </c>
      <c r="K87" s="4"/>
      <c r="L87" s="4"/>
    </row>
    <row r="88" spans="7:12">
      <c r="G88" s="47">
        <v>186</v>
      </c>
      <c r="H88" s="46">
        <v>5.86</v>
      </c>
      <c r="I88" s="46">
        <v>5.86</v>
      </c>
      <c r="J88" s="46">
        <v>4.3600000000000003</v>
      </c>
      <c r="K88" s="4"/>
      <c r="L88" s="4"/>
    </row>
    <row r="89" spans="7:12">
      <c r="G89" s="47">
        <v>187</v>
      </c>
      <c r="H89" s="46">
        <v>5.87</v>
      </c>
      <c r="I89" s="46">
        <v>5.87</v>
      </c>
      <c r="J89" s="46">
        <v>4.37</v>
      </c>
      <c r="K89" s="4"/>
      <c r="L89" s="4"/>
    </row>
    <row r="90" spans="7:12">
      <c r="G90" s="47">
        <v>188</v>
      </c>
      <c r="H90" s="46">
        <v>5.88</v>
      </c>
      <c r="I90" s="46">
        <v>5.88</v>
      </c>
      <c r="J90" s="46">
        <v>4.38</v>
      </c>
      <c r="K90" s="4"/>
      <c r="L90" s="4"/>
    </row>
    <row r="91" spans="7:12">
      <c r="G91" s="47">
        <v>189</v>
      </c>
      <c r="H91" s="46">
        <v>5.89</v>
      </c>
      <c r="I91" s="46">
        <v>5.89</v>
      </c>
      <c r="J91" s="46">
        <v>4.3899999999999997</v>
      </c>
      <c r="K91" s="4"/>
      <c r="L91" s="4"/>
    </row>
    <row r="92" spans="7:12">
      <c r="G92" s="47">
        <v>190</v>
      </c>
      <c r="H92" s="46">
        <v>5.9</v>
      </c>
      <c r="I92" s="46">
        <v>5.9</v>
      </c>
      <c r="J92" s="46">
        <v>4.4000000000000004</v>
      </c>
      <c r="K92" s="4"/>
      <c r="L92" s="4"/>
    </row>
    <row r="93" spans="7:12">
      <c r="G93" s="47">
        <v>191</v>
      </c>
      <c r="H93" s="46">
        <v>5.91</v>
      </c>
      <c r="I93" s="46">
        <v>5.91</v>
      </c>
      <c r="J93" s="46">
        <v>4.41</v>
      </c>
      <c r="K93" s="4"/>
      <c r="L93" s="4"/>
    </row>
    <row r="94" spans="7:12">
      <c r="G94" s="47">
        <v>192</v>
      </c>
      <c r="H94" s="46">
        <v>5.92</v>
      </c>
      <c r="I94" s="46">
        <v>5.92</v>
      </c>
      <c r="J94" s="46">
        <v>4.42</v>
      </c>
      <c r="K94" s="4"/>
      <c r="L94" s="4"/>
    </row>
    <row r="95" spans="7:12">
      <c r="G95" s="47">
        <v>193</v>
      </c>
      <c r="H95" s="46">
        <v>5.93</v>
      </c>
      <c r="I95" s="46">
        <v>5.93</v>
      </c>
      <c r="J95" s="46">
        <v>4.43</v>
      </c>
      <c r="K95" s="4"/>
      <c r="L95" s="4"/>
    </row>
    <row r="96" spans="7:12">
      <c r="G96" s="47">
        <v>194</v>
      </c>
      <c r="H96" s="46">
        <v>5.94</v>
      </c>
      <c r="I96" s="46">
        <v>5.94</v>
      </c>
      <c r="J96" s="46">
        <v>4.4400000000000004</v>
      </c>
      <c r="K96" s="4"/>
      <c r="L96" s="4"/>
    </row>
    <row r="97" spans="7:12">
      <c r="G97" s="47">
        <v>195</v>
      </c>
      <c r="H97" s="46">
        <v>5.95</v>
      </c>
      <c r="I97" s="46">
        <v>5.95</v>
      </c>
      <c r="J97" s="46">
        <v>4.45</v>
      </c>
      <c r="K97" s="4"/>
      <c r="L97" s="4"/>
    </row>
    <row r="98" spans="7:12">
      <c r="G98" s="47">
        <v>196</v>
      </c>
      <c r="H98" s="46">
        <v>5.96</v>
      </c>
      <c r="I98" s="46">
        <v>5.96</v>
      </c>
      <c r="J98" s="46">
        <v>4.46</v>
      </c>
      <c r="K98" s="4"/>
      <c r="L98" s="4"/>
    </row>
    <row r="99" spans="7:12">
      <c r="G99" s="47">
        <v>197</v>
      </c>
      <c r="H99" s="46">
        <v>5.97</v>
      </c>
      <c r="I99" s="46">
        <v>5.97</v>
      </c>
      <c r="J99" s="46">
        <v>4.47</v>
      </c>
      <c r="K99" s="4"/>
      <c r="L99" s="4"/>
    </row>
    <row r="100" spans="7:12">
      <c r="G100" s="47">
        <v>198</v>
      </c>
      <c r="H100" s="46">
        <v>5.98</v>
      </c>
      <c r="I100" s="46">
        <v>5.98</v>
      </c>
      <c r="J100" s="46">
        <v>4.4800000000000004</v>
      </c>
      <c r="K100" s="4"/>
      <c r="L100" s="4"/>
    </row>
    <row r="101" spans="7:12">
      <c r="G101" s="47">
        <v>199</v>
      </c>
      <c r="H101" s="46">
        <v>5.99</v>
      </c>
      <c r="I101" s="46">
        <v>5.99</v>
      </c>
      <c r="J101" s="46">
        <v>4.49</v>
      </c>
      <c r="K101" s="4"/>
      <c r="L101" s="4"/>
    </row>
    <row r="102" spans="7:12">
      <c r="G102" s="47">
        <v>200</v>
      </c>
      <c r="H102" s="46">
        <v>6</v>
      </c>
      <c r="I102" s="46">
        <v>6</v>
      </c>
      <c r="J102" s="46">
        <v>4.5</v>
      </c>
      <c r="K102" s="4"/>
      <c r="L102" s="4"/>
    </row>
    <row r="103" spans="7:12">
      <c r="G103" s="47">
        <v>201</v>
      </c>
      <c r="K103" s="4"/>
      <c r="L103" s="4"/>
    </row>
    <row r="104" spans="7:12">
      <c r="G104" s="47">
        <v>202</v>
      </c>
      <c r="K104" s="4"/>
      <c r="L104" s="4"/>
    </row>
    <row r="105" spans="7:12">
      <c r="G105" s="47">
        <v>203</v>
      </c>
      <c r="K105" s="4"/>
      <c r="L105" s="4"/>
    </row>
    <row r="106" spans="7:12">
      <c r="G106" s="47">
        <v>204</v>
      </c>
      <c r="K106" s="4"/>
      <c r="L106" s="4"/>
    </row>
    <row r="107" spans="7:12">
      <c r="G107" s="47">
        <v>205</v>
      </c>
      <c r="K107" s="4"/>
      <c r="L107" s="4"/>
    </row>
    <row r="108" spans="7:12">
      <c r="G108" s="47">
        <v>206</v>
      </c>
      <c r="K108" s="4"/>
      <c r="L108" s="4"/>
    </row>
    <row r="109" spans="7:12">
      <c r="G109" s="47">
        <v>207</v>
      </c>
      <c r="K109" s="4"/>
      <c r="L109" s="4"/>
    </row>
    <row r="110" spans="7:12">
      <c r="G110" s="47">
        <v>208</v>
      </c>
      <c r="K110" s="4"/>
      <c r="L110" s="4"/>
    </row>
    <row r="111" spans="7:12">
      <c r="G111" s="47">
        <v>209</v>
      </c>
      <c r="K111" s="4"/>
      <c r="L111" s="4"/>
    </row>
    <row r="112" spans="7:12">
      <c r="G112" s="47">
        <v>210</v>
      </c>
      <c r="K112" s="4"/>
      <c r="L112" s="4"/>
    </row>
    <row r="113" spans="7:12">
      <c r="G113" s="47">
        <v>211</v>
      </c>
      <c r="K113" s="4"/>
      <c r="L113" s="4"/>
    </row>
    <row r="114" spans="7:12">
      <c r="G114" s="47">
        <v>212</v>
      </c>
      <c r="K114" s="4"/>
      <c r="L114" s="4"/>
    </row>
    <row r="115" spans="7:12">
      <c r="G115" s="47">
        <v>213</v>
      </c>
      <c r="K115" s="4"/>
      <c r="L115" s="4"/>
    </row>
    <row r="116" spans="7:12">
      <c r="G116" s="47">
        <v>214</v>
      </c>
      <c r="K116" s="4"/>
      <c r="L116" s="4"/>
    </row>
    <row r="117" spans="7:12">
      <c r="G117" s="47">
        <v>215</v>
      </c>
      <c r="K117" s="4"/>
      <c r="L117" s="4"/>
    </row>
    <row r="118" spans="7:12">
      <c r="G118" s="47">
        <v>216</v>
      </c>
      <c r="K118" s="4"/>
      <c r="L118" s="4"/>
    </row>
    <row r="119" spans="7:12">
      <c r="G119" s="47">
        <v>217</v>
      </c>
      <c r="K119" s="4"/>
      <c r="L119" s="4"/>
    </row>
    <row r="120" spans="7:12">
      <c r="G120" s="47">
        <v>218</v>
      </c>
      <c r="K120" s="4"/>
      <c r="L120" s="4"/>
    </row>
    <row r="121" spans="7:12">
      <c r="G121" s="47">
        <v>219</v>
      </c>
      <c r="K121" s="4"/>
      <c r="L121" s="4"/>
    </row>
    <row r="122" spans="7:12">
      <c r="G122" s="47">
        <v>220</v>
      </c>
      <c r="K122" s="4"/>
      <c r="L122" s="4"/>
    </row>
    <row r="123" spans="7:12">
      <c r="G123" s="47">
        <v>221</v>
      </c>
      <c r="K123" s="4"/>
      <c r="L123" s="4"/>
    </row>
    <row r="124" spans="7:12">
      <c r="G124" s="47">
        <v>222</v>
      </c>
      <c r="K124" s="4"/>
      <c r="L124" s="4"/>
    </row>
    <row r="125" spans="7:12">
      <c r="G125" s="47">
        <v>223</v>
      </c>
      <c r="K125" s="4"/>
      <c r="L125" s="4"/>
    </row>
    <row r="126" spans="7:12">
      <c r="G126" s="47">
        <v>224</v>
      </c>
      <c r="K126" s="4"/>
      <c r="L126" s="4"/>
    </row>
    <row r="127" spans="7:12">
      <c r="G127" s="47">
        <v>225</v>
      </c>
      <c r="K127" s="4"/>
      <c r="L127" s="4"/>
    </row>
    <row r="128" spans="7:12">
      <c r="G128" s="47">
        <v>226</v>
      </c>
      <c r="K128" s="4"/>
      <c r="L128" s="4"/>
    </row>
    <row r="129" spans="7:12">
      <c r="G129" s="47">
        <v>227</v>
      </c>
      <c r="K129" s="4"/>
      <c r="L129" s="4"/>
    </row>
    <row r="130" spans="7:12">
      <c r="G130" s="47">
        <v>228</v>
      </c>
      <c r="K130" s="4"/>
      <c r="L130" s="4"/>
    </row>
    <row r="131" spans="7:12">
      <c r="G131" s="47">
        <v>229</v>
      </c>
      <c r="K131" s="4"/>
      <c r="L131" s="4"/>
    </row>
    <row r="132" spans="7:12">
      <c r="G132" s="47">
        <v>230</v>
      </c>
      <c r="K132" s="4"/>
      <c r="L132" s="4"/>
    </row>
    <row r="133" spans="7:12">
      <c r="G133" s="47">
        <v>231</v>
      </c>
      <c r="K133" s="4"/>
      <c r="L133" s="4"/>
    </row>
    <row r="134" spans="7:12">
      <c r="G134" s="47">
        <v>232</v>
      </c>
      <c r="K134" s="4"/>
      <c r="L134" s="4"/>
    </row>
    <row r="135" spans="7:12">
      <c r="G135" s="47">
        <v>233</v>
      </c>
      <c r="K135" s="4"/>
      <c r="L135" s="4"/>
    </row>
    <row r="136" spans="7:12">
      <c r="G136" s="47">
        <v>234</v>
      </c>
      <c r="K136" s="4"/>
      <c r="L136" s="4"/>
    </row>
    <row r="137" spans="7:12">
      <c r="G137" s="47">
        <v>235</v>
      </c>
      <c r="K137" s="4"/>
      <c r="L137" s="4"/>
    </row>
    <row r="138" spans="7:12">
      <c r="G138" s="47">
        <v>236</v>
      </c>
      <c r="K138" s="4"/>
      <c r="L138" s="4"/>
    </row>
    <row r="139" spans="7:12">
      <c r="G139" s="47">
        <v>237</v>
      </c>
      <c r="K139" s="4"/>
      <c r="L139" s="4"/>
    </row>
    <row r="140" spans="7:12">
      <c r="G140" s="47">
        <v>238</v>
      </c>
      <c r="K140" s="4"/>
      <c r="L140" s="4"/>
    </row>
    <row r="141" spans="7:12">
      <c r="G141" s="47">
        <v>239</v>
      </c>
      <c r="K141" s="4"/>
      <c r="L141" s="4"/>
    </row>
    <row r="142" spans="7:12">
      <c r="G142" s="47">
        <v>240</v>
      </c>
      <c r="K142" s="4"/>
      <c r="L142" s="4"/>
    </row>
    <row r="143" spans="7:12">
      <c r="G143" s="47">
        <v>241</v>
      </c>
      <c r="K143" s="4"/>
      <c r="L143" s="4"/>
    </row>
    <row r="144" spans="7:12">
      <c r="G144" s="47">
        <v>242</v>
      </c>
      <c r="K144" s="4"/>
      <c r="L144" s="4"/>
    </row>
    <row r="145" spans="7:12">
      <c r="G145" s="47">
        <v>243</v>
      </c>
      <c r="K145" s="4"/>
      <c r="L145" s="4"/>
    </row>
    <row r="146" spans="7:12">
      <c r="G146" s="47">
        <v>244</v>
      </c>
      <c r="K146" s="4"/>
      <c r="L146" s="4"/>
    </row>
    <row r="147" spans="7:12">
      <c r="G147" s="47">
        <v>245</v>
      </c>
      <c r="K147" s="4"/>
      <c r="L147" s="4"/>
    </row>
    <row r="148" spans="7:12">
      <c r="G148" s="47">
        <v>246</v>
      </c>
      <c r="K148" s="4"/>
      <c r="L148" s="4"/>
    </row>
    <row r="149" spans="7:12">
      <c r="G149" s="47">
        <v>247</v>
      </c>
      <c r="K149" s="4"/>
      <c r="L149" s="4"/>
    </row>
    <row r="150" spans="7:12">
      <c r="G150" s="47">
        <v>248</v>
      </c>
      <c r="K150" s="4"/>
      <c r="L150" s="4"/>
    </row>
    <row r="151" spans="7:12">
      <c r="G151" s="47">
        <v>249</v>
      </c>
      <c r="K151" s="4"/>
      <c r="L151" s="4"/>
    </row>
    <row r="152" spans="7:12">
      <c r="G152" s="47">
        <v>250</v>
      </c>
      <c r="K152" s="4"/>
      <c r="L152" s="4"/>
    </row>
    <row r="153" spans="7:12">
      <c r="G153" s="47">
        <v>251</v>
      </c>
      <c r="K153" s="4"/>
      <c r="L153" s="4"/>
    </row>
    <row r="154" spans="7:12">
      <c r="G154" s="47">
        <v>252</v>
      </c>
      <c r="K154" s="4"/>
      <c r="L154" s="4"/>
    </row>
    <row r="155" spans="7:12">
      <c r="G155" s="47">
        <v>253</v>
      </c>
      <c r="K155" s="4"/>
      <c r="L155" s="4"/>
    </row>
    <row r="156" spans="7:12">
      <c r="G156" s="47">
        <v>254</v>
      </c>
      <c r="K156" s="4"/>
      <c r="L156" s="4"/>
    </row>
    <row r="157" spans="7:12">
      <c r="G157" s="47">
        <v>255</v>
      </c>
      <c r="K157" s="4"/>
      <c r="L157" s="4"/>
    </row>
    <row r="158" spans="7:12">
      <c r="G158" s="47">
        <v>256</v>
      </c>
      <c r="K158" s="4"/>
      <c r="L158" s="4"/>
    </row>
    <row r="159" spans="7:12">
      <c r="G159" s="47">
        <v>257</v>
      </c>
      <c r="K159" s="4"/>
      <c r="L159" s="4"/>
    </row>
    <row r="160" spans="7:12">
      <c r="G160" s="47">
        <v>258</v>
      </c>
      <c r="K160" s="4"/>
      <c r="L160" s="4"/>
    </row>
    <row r="161" spans="7:12">
      <c r="G161" s="47">
        <v>259</v>
      </c>
      <c r="K161" s="4"/>
      <c r="L161" s="4"/>
    </row>
    <row r="162" spans="7:12">
      <c r="G162" s="47">
        <v>260</v>
      </c>
      <c r="K162" s="4"/>
      <c r="L162" s="4"/>
    </row>
    <row r="163" spans="7:12">
      <c r="G163" s="47">
        <v>261</v>
      </c>
      <c r="K163" s="4"/>
      <c r="L163" s="4"/>
    </row>
    <row r="164" spans="7:12">
      <c r="G164" s="47">
        <v>262</v>
      </c>
      <c r="K164" s="4"/>
      <c r="L164" s="4"/>
    </row>
    <row r="165" spans="7:12">
      <c r="G165" s="47">
        <v>263</v>
      </c>
      <c r="K165" s="4"/>
      <c r="L165" s="4"/>
    </row>
    <row r="166" spans="7:12">
      <c r="G166" s="47">
        <v>264</v>
      </c>
      <c r="K166" s="4"/>
      <c r="L166" s="4"/>
    </row>
    <row r="167" spans="7:12">
      <c r="G167" s="47">
        <v>265</v>
      </c>
      <c r="K167" s="4"/>
      <c r="L167" s="4"/>
    </row>
    <row r="168" spans="7:12">
      <c r="G168" s="47">
        <v>266</v>
      </c>
      <c r="K168" s="4"/>
      <c r="L168" s="4"/>
    </row>
    <row r="169" spans="7:12">
      <c r="G169" s="47">
        <v>267</v>
      </c>
      <c r="K169" s="4"/>
      <c r="L169" s="4"/>
    </row>
    <row r="170" spans="7:12">
      <c r="G170" s="47">
        <v>268</v>
      </c>
      <c r="K170" s="4"/>
      <c r="L170" s="4"/>
    </row>
    <row r="171" spans="7:12">
      <c r="G171" s="47">
        <v>269</v>
      </c>
      <c r="K171" s="4"/>
      <c r="L171" s="4"/>
    </row>
    <row r="172" spans="7:12">
      <c r="G172" s="47">
        <v>270</v>
      </c>
      <c r="K172" s="4"/>
      <c r="L172" s="4"/>
    </row>
    <row r="173" spans="7:12">
      <c r="G173" s="47">
        <v>271</v>
      </c>
      <c r="K173" s="4"/>
      <c r="L173" s="4"/>
    </row>
    <row r="174" spans="7:12">
      <c r="G174" s="47">
        <v>272</v>
      </c>
      <c r="K174" s="4"/>
      <c r="L174" s="4"/>
    </row>
    <row r="175" spans="7:12">
      <c r="G175" s="47">
        <v>273</v>
      </c>
      <c r="K175" s="4"/>
      <c r="L175" s="4"/>
    </row>
    <row r="176" spans="7:12">
      <c r="G176" s="47">
        <v>274</v>
      </c>
      <c r="K176" s="4"/>
      <c r="L176" s="4"/>
    </row>
    <row r="177" spans="7:12">
      <c r="G177" s="47">
        <v>275</v>
      </c>
      <c r="K177" s="4"/>
      <c r="L177" s="4"/>
    </row>
    <row r="178" spans="7:12">
      <c r="G178" s="47">
        <v>276</v>
      </c>
      <c r="K178" s="4"/>
      <c r="L178" s="4"/>
    </row>
    <row r="179" spans="7:12">
      <c r="G179" s="47">
        <v>277</v>
      </c>
      <c r="K179" s="4"/>
      <c r="L179" s="4"/>
    </row>
    <row r="180" spans="7:12">
      <c r="G180" s="47">
        <v>278</v>
      </c>
      <c r="K180" s="4"/>
      <c r="L180" s="4"/>
    </row>
    <row r="181" spans="7:12">
      <c r="G181" s="47">
        <v>279</v>
      </c>
      <c r="K181" s="4"/>
      <c r="L181" s="4"/>
    </row>
    <row r="182" spans="7:12">
      <c r="G182" s="47">
        <v>280</v>
      </c>
      <c r="K182" s="4"/>
      <c r="L182" s="4"/>
    </row>
    <row r="183" spans="7:12">
      <c r="G183" s="47">
        <v>281</v>
      </c>
      <c r="K183" s="4"/>
      <c r="L183" s="4"/>
    </row>
    <row r="184" spans="7:12">
      <c r="G184" s="47">
        <v>282</v>
      </c>
      <c r="K184" s="4"/>
      <c r="L184" s="4"/>
    </row>
    <row r="185" spans="7:12">
      <c r="G185" s="47">
        <v>283</v>
      </c>
      <c r="K185" s="4"/>
      <c r="L185" s="4"/>
    </row>
    <row r="186" spans="7:12">
      <c r="G186" s="47">
        <v>284</v>
      </c>
      <c r="K186" s="4"/>
      <c r="L186" s="4"/>
    </row>
    <row r="187" spans="7:12">
      <c r="G187" s="47">
        <v>285</v>
      </c>
      <c r="K187" s="4"/>
      <c r="L187" s="4"/>
    </row>
    <row r="188" spans="7:12">
      <c r="G188" s="47">
        <v>286</v>
      </c>
      <c r="K188" s="4"/>
      <c r="L188" s="4"/>
    </row>
    <row r="189" spans="7:12">
      <c r="G189" s="47">
        <v>287</v>
      </c>
      <c r="K189" s="4"/>
      <c r="L189" s="4"/>
    </row>
    <row r="190" spans="7:12">
      <c r="G190" s="47">
        <v>288</v>
      </c>
      <c r="K190" s="4"/>
      <c r="L190" s="4"/>
    </row>
    <row r="191" spans="7:12">
      <c r="G191" s="47">
        <v>289</v>
      </c>
      <c r="K191" s="4"/>
      <c r="L191" s="4"/>
    </row>
    <row r="192" spans="7:12">
      <c r="G192" s="47">
        <v>290</v>
      </c>
      <c r="K192" s="4"/>
      <c r="L192" s="4"/>
    </row>
    <row r="193" spans="7:12">
      <c r="G193" s="47">
        <v>291</v>
      </c>
      <c r="K193" s="4"/>
      <c r="L193" s="4"/>
    </row>
    <row r="194" spans="7:12">
      <c r="G194" s="47">
        <v>292</v>
      </c>
      <c r="K194" s="4"/>
      <c r="L194" s="4"/>
    </row>
    <row r="195" spans="7:12">
      <c r="G195" s="47">
        <v>293</v>
      </c>
      <c r="K195" s="4"/>
      <c r="L195" s="4"/>
    </row>
    <row r="196" spans="7:12">
      <c r="G196" s="47">
        <v>294</v>
      </c>
      <c r="K196" s="4"/>
      <c r="L196" s="4"/>
    </row>
    <row r="197" spans="7:12">
      <c r="G197" s="47">
        <v>295</v>
      </c>
      <c r="K197" s="4"/>
      <c r="L197" s="4"/>
    </row>
    <row r="198" spans="7:12">
      <c r="G198" s="47">
        <v>296</v>
      </c>
      <c r="K198" s="4"/>
      <c r="L198" s="4"/>
    </row>
    <row r="199" spans="7:12">
      <c r="G199" s="47">
        <v>297</v>
      </c>
      <c r="K199" s="4"/>
      <c r="L199" s="4"/>
    </row>
    <row r="200" spans="7:12">
      <c r="G200" s="47">
        <v>298</v>
      </c>
      <c r="K200" s="4"/>
      <c r="L200" s="4"/>
    </row>
    <row r="201" spans="7:12">
      <c r="G201" s="47">
        <v>299</v>
      </c>
      <c r="K201" s="4"/>
      <c r="L201" s="4"/>
    </row>
    <row r="202" spans="7:12">
      <c r="G202" s="47">
        <v>300</v>
      </c>
      <c r="K202" s="4"/>
      <c r="L202" s="4"/>
    </row>
    <row r="203" spans="7:12">
      <c r="G203" s="47"/>
      <c r="K203" s="4"/>
      <c r="L203" s="4"/>
    </row>
    <row r="204" spans="7:12">
      <c r="G204" s="47"/>
      <c r="K204" s="4"/>
      <c r="L204" s="4"/>
    </row>
    <row r="205" spans="7:12">
      <c r="G205" s="47"/>
      <c r="K205" s="4"/>
      <c r="L205" s="4"/>
    </row>
    <row r="206" spans="7:12">
      <c r="G206" s="47"/>
      <c r="K206" s="4"/>
      <c r="L206" s="4"/>
    </row>
    <row r="207" spans="7:12">
      <c r="G207" s="47"/>
      <c r="K207" s="4"/>
      <c r="L207" s="4"/>
    </row>
    <row r="208" spans="7:12">
      <c r="G208" s="47"/>
      <c r="K208" s="4"/>
      <c r="L208" s="4"/>
    </row>
    <row r="209" spans="7:12">
      <c r="G209" s="47"/>
      <c r="K209" s="4"/>
      <c r="L209" s="4"/>
    </row>
    <row r="210" spans="7:12">
      <c r="G210" s="47"/>
      <c r="K210" s="4"/>
      <c r="L210" s="4"/>
    </row>
    <row r="211" spans="7:12">
      <c r="G211" s="47"/>
      <c r="K211" s="4"/>
      <c r="L211" s="4"/>
    </row>
    <row r="212" spans="7:12">
      <c r="G212" s="47"/>
      <c r="K212" s="4"/>
      <c r="L212" s="4"/>
    </row>
    <row r="213" spans="7:12">
      <c r="G213" s="47"/>
      <c r="K213" s="4"/>
      <c r="L213" s="4"/>
    </row>
    <row r="214" spans="7:12">
      <c r="G214" s="47"/>
      <c r="K214" s="4"/>
      <c r="L214" s="4"/>
    </row>
    <row r="215" spans="7:12">
      <c r="G215" s="47"/>
      <c r="K215" s="4"/>
      <c r="L215" s="4"/>
    </row>
    <row r="216" spans="7:12">
      <c r="G216" s="47"/>
      <c r="K216" s="4"/>
      <c r="L216" s="4"/>
    </row>
    <row r="217" spans="7:12">
      <c r="G217" s="47"/>
      <c r="K217" s="4"/>
      <c r="L217" s="4"/>
    </row>
    <row r="218" spans="7:12">
      <c r="G218" s="47"/>
      <c r="K218" s="4"/>
      <c r="L218" s="4"/>
    </row>
    <row r="219" spans="7:12">
      <c r="G219" s="47"/>
      <c r="K219" s="4"/>
      <c r="L219" s="4"/>
    </row>
    <row r="220" spans="7:12">
      <c r="G220" s="47"/>
      <c r="K220" s="4"/>
      <c r="L220" s="4"/>
    </row>
    <row r="221" spans="7:12">
      <c r="G221" s="47"/>
      <c r="K221" s="4"/>
      <c r="L221" s="4"/>
    </row>
    <row r="222" spans="7:12">
      <c r="G222" s="47"/>
      <c r="K222" s="4"/>
      <c r="L222" s="4"/>
    </row>
    <row r="223" spans="7:12">
      <c r="G223" s="47"/>
      <c r="K223" s="4"/>
      <c r="L223" s="4"/>
    </row>
    <row r="224" spans="7:12">
      <c r="G224" s="47"/>
      <c r="K224" s="4"/>
      <c r="L224" s="4"/>
    </row>
    <row r="225" spans="7:12">
      <c r="G225" s="47"/>
      <c r="K225" s="4"/>
      <c r="L225" s="4"/>
    </row>
    <row r="226" spans="7:12">
      <c r="G226" s="47"/>
      <c r="K226" s="4"/>
      <c r="L226" s="4"/>
    </row>
    <row r="227" spans="7:12">
      <c r="G227" s="47"/>
      <c r="K227" s="4"/>
      <c r="L227" s="4"/>
    </row>
    <row r="228" spans="7:12">
      <c r="G228" s="47"/>
      <c r="K228" s="4"/>
      <c r="L228" s="4"/>
    </row>
    <row r="229" spans="7:12">
      <c r="G229" s="47"/>
      <c r="K229" s="4"/>
      <c r="L229" s="4"/>
    </row>
    <row r="230" spans="7:12">
      <c r="G230" s="47"/>
      <c r="K230" s="4"/>
      <c r="L230" s="4"/>
    </row>
    <row r="231" spans="7:12">
      <c r="G231" s="47"/>
      <c r="K231" s="4"/>
      <c r="L231" s="4"/>
    </row>
    <row r="232" spans="7:12">
      <c r="G232" s="47"/>
      <c r="K232" s="4"/>
      <c r="L232" s="4"/>
    </row>
    <row r="233" spans="7:12">
      <c r="G233" s="47"/>
      <c r="K233" s="4"/>
      <c r="L233" s="4"/>
    </row>
    <row r="234" spans="7:12">
      <c r="G234" s="47"/>
      <c r="K234" s="4"/>
      <c r="L234" s="4"/>
    </row>
    <row r="235" spans="7:12">
      <c r="G235" s="47"/>
      <c r="K235" s="4"/>
      <c r="L235" s="4"/>
    </row>
    <row r="236" spans="7:12">
      <c r="G236" s="47"/>
      <c r="K236" s="4"/>
      <c r="L236" s="4"/>
    </row>
    <row r="237" spans="7:12">
      <c r="G237" s="47"/>
      <c r="K237" s="4"/>
      <c r="L237" s="4"/>
    </row>
    <row r="238" spans="7:12">
      <c r="G238" s="47"/>
      <c r="K238" s="4"/>
      <c r="L238" s="4"/>
    </row>
    <row r="239" spans="7:12">
      <c r="G239" s="47"/>
      <c r="K239" s="4"/>
      <c r="L239" s="4"/>
    </row>
    <row r="240" spans="7:12">
      <c r="G240" s="47"/>
      <c r="K240" s="4"/>
      <c r="L240" s="4"/>
    </row>
    <row r="241" spans="7:12">
      <c r="G241" s="47"/>
      <c r="K241" s="4"/>
      <c r="L241" s="4"/>
    </row>
    <row r="242" spans="7:12">
      <c r="G242" s="47"/>
      <c r="K242" s="4"/>
      <c r="L242" s="4"/>
    </row>
    <row r="243" spans="7:12">
      <c r="G243" s="47"/>
      <c r="K243" s="4"/>
      <c r="L243" s="4"/>
    </row>
    <row r="244" spans="7:12">
      <c r="G244" s="47"/>
      <c r="K244" s="4"/>
      <c r="L244" s="4"/>
    </row>
    <row r="245" spans="7:12">
      <c r="G245" s="47"/>
      <c r="K245" s="4"/>
      <c r="L245" s="4"/>
    </row>
    <row r="246" spans="7:12">
      <c r="G246" s="47"/>
      <c r="K246" s="4"/>
      <c r="L246" s="4"/>
    </row>
    <row r="247" spans="7:12">
      <c r="G247" s="47"/>
      <c r="K247" s="4"/>
      <c r="L247" s="4"/>
    </row>
    <row r="248" spans="7:12">
      <c r="G248" s="47"/>
      <c r="K248" s="4"/>
      <c r="L248" s="4"/>
    </row>
    <row r="249" spans="7:12">
      <c r="G249" s="47"/>
      <c r="K249" s="4"/>
      <c r="L249" s="4"/>
    </row>
    <row r="250" spans="7:12">
      <c r="G250" s="47"/>
      <c r="K250" s="4"/>
      <c r="L250" s="4"/>
    </row>
    <row r="251" spans="7:12">
      <c r="G251" s="47"/>
      <c r="K251" s="4"/>
      <c r="L251" s="4"/>
    </row>
    <row r="252" spans="7:12">
      <c r="G252" s="47"/>
      <c r="K252" s="4"/>
      <c r="L252" s="4"/>
    </row>
    <row r="253" spans="7:12">
      <c r="K253" s="4"/>
      <c r="L253" s="4"/>
    </row>
    <row r="254" spans="7:12">
      <c r="K254" s="4"/>
      <c r="L254" s="4"/>
    </row>
    <row r="255" spans="7:12">
      <c r="K255" s="4"/>
      <c r="L255" s="4"/>
    </row>
    <row r="256" spans="7:12">
      <c r="K256" s="4"/>
      <c r="L256" s="4"/>
    </row>
    <row r="257" spans="11:12">
      <c r="K257" s="4"/>
      <c r="L257" s="4"/>
    </row>
    <row r="258" spans="11:12">
      <c r="K258" s="4"/>
      <c r="L258" s="4"/>
    </row>
    <row r="259" spans="11:12">
      <c r="K259" s="4"/>
      <c r="L259" s="4"/>
    </row>
    <row r="260" spans="11:12">
      <c r="K260" s="4"/>
      <c r="L260" s="4"/>
    </row>
    <row r="261" spans="11:12">
      <c r="K261" s="4"/>
      <c r="L261" s="4"/>
    </row>
    <row r="262" spans="11:12">
      <c r="K262" s="4"/>
      <c r="L262" s="4"/>
    </row>
    <row r="263" spans="11:12">
      <c r="K263" s="4"/>
      <c r="L263" s="4"/>
    </row>
    <row r="264" spans="11:12">
      <c r="K264" s="4"/>
      <c r="L264" s="4"/>
    </row>
    <row r="265" spans="11:12">
      <c r="K265" s="4"/>
      <c r="L265" s="4"/>
    </row>
    <row r="266" spans="11:12">
      <c r="K266" s="4"/>
      <c r="L266" s="4"/>
    </row>
    <row r="267" spans="11:12">
      <c r="K267" s="4"/>
      <c r="L267" s="4"/>
    </row>
    <row r="268" spans="11:12">
      <c r="K268" s="4"/>
      <c r="L268" s="4"/>
    </row>
    <row r="269" spans="11:12">
      <c r="K269" s="4"/>
      <c r="L269" s="4"/>
    </row>
    <row r="270" spans="11:12">
      <c r="K270" s="4"/>
      <c r="L270" s="4"/>
    </row>
    <row r="271" spans="11:12">
      <c r="K271" s="4"/>
      <c r="L271" s="4"/>
    </row>
    <row r="272" spans="11:12">
      <c r="K272" s="4"/>
      <c r="L272" s="4"/>
    </row>
    <row r="273" spans="11:12">
      <c r="K273" s="4"/>
      <c r="L273" s="4"/>
    </row>
    <row r="274" spans="11:12">
      <c r="K274" s="4"/>
      <c r="L274" s="4"/>
    </row>
    <row r="275" spans="11:12">
      <c r="K275" s="4"/>
      <c r="L275" s="4"/>
    </row>
    <row r="276" spans="11:12">
      <c r="K276" s="4"/>
      <c r="L276" s="4"/>
    </row>
    <row r="277" spans="11:12">
      <c r="K277" s="4"/>
      <c r="L277" s="4"/>
    </row>
    <row r="278" spans="11:12">
      <c r="K278" s="4"/>
      <c r="L278" s="4"/>
    </row>
    <row r="279" spans="11:12">
      <c r="K279" s="4"/>
      <c r="L279" s="4"/>
    </row>
    <row r="280" spans="11:12">
      <c r="K280" s="4"/>
      <c r="L280" s="4"/>
    </row>
    <row r="281" spans="11:12">
      <c r="K281" s="4"/>
      <c r="L281" s="4"/>
    </row>
    <row r="282" spans="11:12">
      <c r="K282" s="4"/>
      <c r="L282" s="4"/>
    </row>
    <row r="283" spans="11:12">
      <c r="K283" s="4"/>
      <c r="L283" s="4"/>
    </row>
    <row r="284" spans="11:12">
      <c r="K284" s="4"/>
      <c r="L284" s="4"/>
    </row>
    <row r="285" spans="11:12">
      <c r="K285" s="4"/>
      <c r="L285" s="4"/>
    </row>
    <row r="286" spans="11:12">
      <c r="K286" s="4"/>
      <c r="L286" s="4"/>
    </row>
    <row r="287" spans="11:12">
      <c r="K287" s="4"/>
      <c r="L287" s="4"/>
    </row>
    <row r="288" spans="11:12">
      <c r="K288" s="4"/>
      <c r="L288" s="4"/>
    </row>
    <row r="289" spans="11:12">
      <c r="K289" s="4"/>
      <c r="L289" s="4"/>
    </row>
    <row r="290" spans="11:12">
      <c r="K290" s="4"/>
      <c r="L290" s="4"/>
    </row>
    <row r="291" spans="11:12">
      <c r="K291" s="4"/>
      <c r="L291" s="4"/>
    </row>
    <row r="292" spans="11:12">
      <c r="K292" s="4"/>
      <c r="L292" s="4"/>
    </row>
    <row r="293" spans="11:12">
      <c r="K293" s="4"/>
      <c r="L293" s="4"/>
    </row>
    <row r="294" spans="11:12">
      <c r="K294" s="4"/>
      <c r="L294" s="4"/>
    </row>
    <row r="295" spans="11:12">
      <c r="K295" s="4"/>
      <c r="L295" s="4"/>
    </row>
    <row r="296" spans="11:12">
      <c r="K296" s="4"/>
      <c r="L296" s="4"/>
    </row>
    <row r="297" spans="11:12">
      <c r="K297" s="4"/>
      <c r="L297" s="4"/>
    </row>
    <row r="298" spans="11:12">
      <c r="K298" s="4"/>
      <c r="L298" s="4"/>
    </row>
    <row r="299" spans="11:12">
      <c r="K299" s="4"/>
      <c r="L299" s="4"/>
    </row>
    <row r="300" spans="11:12">
      <c r="K300" s="4"/>
      <c r="L300" s="4"/>
    </row>
    <row r="301" spans="11:12">
      <c r="K301" s="4"/>
      <c r="L301" s="4"/>
    </row>
    <row r="302" spans="11:12">
      <c r="K302" s="4"/>
      <c r="L302" s="4"/>
    </row>
    <row r="303" spans="11:12">
      <c r="K303" s="4"/>
      <c r="L303" s="4"/>
    </row>
    <row r="304" spans="11:12">
      <c r="K304" s="4"/>
      <c r="L304" s="4"/>
    </row>
    <row r="305" spans="11:12">
      <c r="K305" s="4"/>
      <c r="L305" s="4"/>
    </row>
    <row r="306" spans="11:12">
      <c r="K306" s="4"/>
      <c r="L306" s="4"/>
    </row>
    <row r="307" spans="11:12">
      <c r="K307" s="4"/>
      <c r="L307" s="4"/>
    </row>
    <row r="308" spans="11:12">
      <c r="K308" s="4"/>
      <c r="L308" s="4"/>
    </row>
    <row r="309" spans="11:12">
      <c r="K309" s="4"/>
      <c r="L309" s="4"/>
    </row>
    <row r="310" spans="11:12">
      <c r="K310" s="4"/>
      <c r="L310" s="4"/>
    </row>
    <row r="311" spans="11:12">
      <c r="K311" s="4"/>
      <c r="L311" s="4"/>
    </row>
    <row r="312" spans="11:12">
      <c r="K312" s="4"/>
      <c r="L312" s="4"/>
    </row>
    <row r="313" spans="11:12">
      <c r="K313" s="4"/>
      <c r="L313" s="4"/>
    </row>
    <row r="314" spans="11:12">
      <c r="K314" s="4"/>
      <c r="L314" s="4"/>
    </row>
    <row r="315" spans="11:12">
      <c r="K315" s="4"/>
      <c r="L315" s="4"/>
    </row>
    <row r="316" spans="11:12">
      <c r="K316" s="4"/>
      <c r="L316" s="4"/>
    </row>
    <row r="317" spans="11:12">
      <c r="K317" s="4"/>
      <c r="L317" s="4"/>
    </row>
    <row r="318" spans="11:12">
      <c r="K318" s="4"/>
      <c r="L318" s="4"/>
    </row>
    <row r="319" spans="11:12">
      <c r="K319" s="4"/>
      <c r="L319" s="4"/>
    </row>
    <row r="320" spans="11:12">
      <c r="K320" s="4"/>
      <c r="L320" s="4"/>
    </row>
    <row r="321" spans="11:12">
      <c r="K321" s="4"/>
      <c r="L321" s="4"/>
    </row>
    <row r="322" spans="11:12">
      <c r="K322" s="4"/>
      <c r="L322" s="4"/>
    </row>
    <row r="323" spans="11:12">
      <c r="K323" s="4"/>
      <c r="L323" s="4"/>
    </row>
    <row r="324" spans="11:12">
      <c r="K324" s="4"/>
      <c r="L324" s="4"/>
    </row>
    <row r="325" spans="11:12">
      <c r="K325" s="4"/>
      <c r="L325" s="4"/>
    </row>
    <row r="326" spans="11:12">
      <c r="K326" s="4"/>
      <c r="L326" s="4"/>
    </row>
    <row r="327" spans="11:12">
      <c r="K327" s="4"/>
      <c r="L327" s="4"/>
    </row>
    <row r="328" spans="11:12">
      <c r="K328" s="4"/>
      <c r="L328" s="4"/>
    </row>
    <row r="329" spans="11:12">
      <c r="K329" s="4"/>
      <c r="L329" s="4"/>
    </row>
    <row r="330" spans="11:12">
      <c r="K330" s="4"/>
      <c r="L330" s="4"/>
    </row>
    <row r="331" spans="11:12">
      <c r="K331" s="4"/>
      <c r="L331" s="4"/>
    </row>
    <row r="332" spans="11:12">
      <c r="K332" s="4"/>
      <c r="L332" s="4"/>
    </row>
    <row r="333" spans="11:12">
      <c r="K333" s="4"/>
      <c r="L333" s="4"/>
    </row>
    <row r="334" spans="11:12">
      <c r="K334" s="4"/>
      <c r="L334" s="4"/>
    </row>
    <row r="335" spans="11:12">
      <c r="K335" s="4"/>
      <c r="L335" s="4"/>
    </row>
    <row r="336" spans="11:12">
      <c r="K336" s="4"/>
      <c r="L336" s="4"/>
    </row>
    <row r="337" spans="11:12">
      <c r="K337" s="4"/>
      <c r="L337" s="4"/>
    </row>
    <row r="338" spans="11:12">
      <c r="K338" s="4"/>
      <c r="L338" s="4"/>
    </row>
    <row r="339" spans="11:12">
      <c r="K339" s="4"/>
      <c r="L339" s="4"/>
    </row>
    <row r="340" spans="11:12">
      <c r="K340" s="4"/>
      <c r="L340" s="4"/>
    </row>
    <row r="341" spans="11:12">
      <c r="K341" s="4"/>
      <c r="L341" s="4"/>
    </row>
    <row r="342" spans="11:12">
      <c r="K342" s="4"/>
      <c r="L342" s="4"/>
    </row>
    <row r="343" spans="11:12">
      <c r="K343" s="4"/>
      <c r="L343" s="4"/>
    </row>
    <row r="344" spans="11:12">
      <c r="K344" s="4"/>
      <c r="L344" s="4"/>
    </row>
    <row r="345" spans="11:12">
      <c r="K345" s="4"/>
      <c r="L345" s="4"/>
    </row>
    <row r="346" spans="11:12">
      <c r="K346" s="4"/>
      <c r="L346" s="4"/>
    </row>
    <row r="347" spans="11:12">
      <c r="K347" s="4"/>
      <c r="L347" s="4"/>
    </row>
    <row r="348" spans="11:12">
      <c r="K348" s="4"/>
      <c r="L348" s="4"/>
    </row>
    <row r="349" spans="11:12">
      <c r="K349" s="4"/>
      <c r="L349" s="4"/>
    </row>
    <row r="350" spans="11:12">
      <c r="K350" s="4"/>
      <c r="L350" s="4"/>
    </row>
    <row r="351" spans="11:12">
      <c r="K351" s="4"/>
      <c r="L351" s="4"/>
    </row>
    <row r="352" spans="11:12">
      <c r="K352" s="4"/>
      <c r="L352" s="4"/>
    </row>
    <row r="353" spans="11:12">
      <c r="K353" s="4"/>
      <c r="L353" s="4"/>
    </row>
    <row r="354" spans="11:12">
      <c r="K354" s="4"/>
      <c r="L354" s="4"/>
    </row>
    <row r="355" spans="11:12">
      <c r="K355" s="4"/>
      <c r="L355" s="4"/>
    </row>
    <row r="356" spans="11:12">
      <c r="K356" s="4"/>
      <c r="L356" s="4"/>
    </row>
    <row r="357" spans="11:12">
      <c r="K357" s="4"/>
      <c r="L357" s="4"/>
    </row>
    <row r="358" spans="11:12">
      <c r="K358" s="4"/>
      <c r="L358" s="4"/>
    </row>
    <row r="359" spans="11:12">
      <c r="K359" s="4"/>
      <c r="L359" s="4"/>
    </row>
    <row r="360" spans="11:12">
      <c r="K360" s="4"/>
      <c r="L360" s="4"/>
    </row>
    <row r="361" spans="11:12">
      <c r="K361" s="4"/>
      <c r="L361" s="4"/>
    </row>
    <row r="362" spans="11:12">
      <c r="K362" s="4"/>
      <c r="L362" s="4"/>
    </row>
    <row r="363" spans="11:12">
      <c r="K363" s="4"/>
      <c r="L363" s="4"/>
    </row>
    <row r="364" spans="11:12">
      <c r="K364" s="4"/>
      <c r="L364" s="4"/>
    </row>
    <row r="365" spans="11:12">
      <c r="K365" s="4"/>
      <c r="L365" s="4"/>
    </row>
    <row r="366" spans="11:12">
      <c r="K366" s="4"/>
      <c r="L366" s="4"/>
    </row>
    <row r="367" spans="11:12">
      <c r="K367" s="4"/>
      <c r="L367" s="4"/>
    </row>
    <row r="368" spans="11:12">
      <c r="K368" s="4"/>
      <c r="L368" s="4"/>
    </row>
    <row r="369" spans="11:12">
      <c r="K369" s="4"/>
      <c r="L369" s="4"/>
    </row>
    <row r="370" spans="11:12">
      <c r="K370" s="4"/>
      <c r="L370" s="4"/>
    </row>
    <row r="371" spans="11:12">
      <c r="K371" s="4"/>
      <c r="L371" s="4"/>
    </row>
    <row r="372" spans="11:12">
      <c r="K372" s="4"/>
      <c r="L372" s="4"/>
    </row>
    <row r="373" spans="11:12">
      <c r="K373" s="4"/>
      <c r="L373" s="4"/>
    </row>
    <row r="374" spans="11:12">
      <c r="K374" s="4"/>
      <c r="L374" s="4"/>
    </row>
    <row r="375" spans="11:12">
      <c r="K375" s="4"/>
      <c r="L375" s="4"/>
    </row>
    <row r="376" spans="11:12">
      <c r="K376" s="4"/>
      <c r="L376" s="4"/>
    </row>
    <row r="377" spans="11:12">
      <c r="K377" s="4"/>
      <c r="L377" s="4"/>
    </row>
    <row r="378" spans="11:12">
      <c r="K378" s="4"/>
      <c r="L378" s="4"/>
    </row>
    <row r="379" spans="11:12">
      <c r="K379" s="4"/>
      <c r="L379" s="4"/>
    </row>
    <row r="380" spans="11:12">
      <c r="K380" s="4"/>
      <c r="L380" s="4"/>
    </row>
    <row r="381" spans="11:12">
      <c r="K381" s="4"/>
      <c r="L381" s="4"/>
    </row>
    <row r="382" spans="11:12">
      <c r="K382" s="4"/>
      <c r="L382" s="4"/>
    </row>
    <row r="383" spans="11:12">
      <c r="K383" s="4"/>
      <c r="L383" s="4"/>
    </row>
    <row r="384" spans="11:12">
      <c r="K384" s="4"/>
      <c r="L384" s="4"/>
    </row>
    <row r="385" spans="11:12">
      <c r="K385" s="4"/>
      <c r="L385" s="4"/>
    </row>
    <row r="386" spans="11:12">
      <c r="K386" s="4"/>
      <c r="L386" s="4"/>
    </row>
    <row r="387" spans="11:12">
      <c r="K387" s="4"/>
      <c r="L387" s="4"/>
    </row>
    <row r="388" spans="11:12">
      <c r="K388" s="4"/>
      <c r="L388" s="4"/>
    </row>
    <row r="389" spans="11:12">
      <c r="K389" s="4"/>
      <c r="L389" s="4"/>
    </row>
    <row r="390" spans="11:12">
      <c r="K390" s="4"/>
      <c r="L390" s="4"/>
    </row>
    <row r="391" spans="11:12">
      <c r="K391" s="4"/>
      <c r="L391" s="4"/>
    </row>
    <row r="392" spans="11:12">
      <c r="K392" s="4"/>
      <c r="L392" s="4"/>
    </row>
    <row r="393" spans="11:12">
      <c r="K393" s="4"/>
      <c r="L393" s="4"/>
    </row>
    <row r="394" spans="11:12">
      <c r="K394" s="4"/>
      <c r="L394" s="4"/>
    </row>
    <row r="395" spans="11:12">
      <c r="K395" s="4"/>
      <c r="L395" s="4"/>
    </row>
    <row r="396" spans="11:12">
      <c r="K396" s="4"/>
      <c r="L396" s="4"/>
    </row>
    <row r="397" spans="11:12">
      <c r="K397" s="4"/>
      <c r="L397" s="4"/>
    </row>
    <row r="398" spans="11:12">
      <c r="K398" s="4"/>
      <c r="L398" s="4"/>
    </row>
    <row r="399" spans="11:12">
      <c r="K399" s="4"/>
      <c r="L399" s="4"/>
    </row>
    <row r="400" spans="11:12">
      <c r="K400" s="4"/>
      <c r="L400" s="4"/>
    </row>
    <row r="401" spans="11:12">
      <c r="K401" s="4"/>
      <c r="L401" s="4"/>
    </row>
    <row r="402" spans="11:12">
      <c r="K402" s="4"/>
      <c r="L402" s="4"/>
    </row>
    <row r="403" spans="11:12">
      <c r="K403" s="4"/>
      <c r="L403" s="4"/>
    </row>
    <row r="404" spans="11:12">
      <c r="K404" s="4"/>
      <c r="L404" s="4"/>
    </row>
    <row r="405" spans="11:12">
      <c r="K405" s="4"/>
      <c r="L405" s="4"/>
    </row>
    <row r="406" spans="11:12">
      <c r="K406" s="4"/>
      <c r="L406" s="4"/>
    </row>
    <row r="407" spans="11:12">
      <c r="K407" s="4"/>
      <c r="L407" s="4"/>
    </row>
    <row r="408" spans="11:12">
      <c r="K408" s="4"/>
      <c r="L408" s="4"/>
    </row>
    <row r="409" spans="11:12">
      <c r="K409" s="4"/>
      <c r="L409" s="4"/>
    </row>
    <row r="410" spans="11:12">
      <c r="K410" s="4"/>
      <c r="L410" s="4"/>
    </row>
    <row r="411" spans="11:12">
      <c r="K411" s="4"/>
      <c r="L411" s="4"/>
    </row>
    <row r="412" spans="11:12">
      <c r="K412" s="4"/>
      <c r="L412" s="4"/>
    </row>
    <row r="413" spans="11:12">
      <c r="K413" s="4"/>
      <c r="L413" s="4"/>
    </row>
    <row r="414" spans="11:12">
      <c r="K414" s="4"/>
      <c r="L414" s="4"/>
    </row>
    <row r="415" spans="11:12">
      <c r="K415" s="4"/>
      <c r="L415" s="4"/>
    </row>
    <row r="416" spans="11:12">
      <c r="K416" s="4"/>
      <c r="L416" s="4"/>
    </row>
    <row r="417" spans="11:12">
      <c r="K417" s="4"/>
      <c r="L417" s="4"/>
    </row>
    <row r="418" spans="11:12">
      <c r="K418" s="4"/>
      <c r="L418" s="4"/>
    </row>
    <row r="419" spans="11:12">
      <c r="K419" s="4"/>
      <c r="L419" s="4"/>
    </row>
    <row r="420" spans="11:12">
      <c r="K420" s="4"/>
      <c r="L420" s="4"/>
    </row>
    <row r="421" spans="11:12">
      <c r="K421" s="4"/>
      <c r="L421" s="4"/>
    </row>
    <row r="422" spans="11:12">
      <c r="K422" s="4"/>
      <c r="L422" s="4"/>
    </row>
    <row r="423" spans="11:12">
      <c r="K423" s="4"/>
      <c r="L423" s="4"/>
    </row>
    <row r="424" spans="11:12">
      <c r="K424" s="4"/>
      <c r="L424" s="4"/>
    </row>
    <row r="425" spans="11:12">
      <c r="K425" s="4"/>
      <c r="L425" s="4"/>
    </row>
    <row r="426" spans="11:12">
      <c r="K426" s="4"/>
      <c r="L426" s="4"/>
    </row>
    <row r="427" spans="11:12">
      <c r="K427" s="4"/>
      <c r="L427" s="4"/>
    </row>
    <row r="428" spans="11:12">
      <c r="K428" s="4"/>
      <c r="L428" s="4"/>
    </row>
    <row r="429" spans="11:12">
      <c r="K429" s="4"/>
      <c r="L429" s="4"/>
    </row>
    <row r="430" spans="11:12">
      <c r="K430" s="4"/>
      <c r="L430" s="4"/>
    </row>
    <row r="431" spans="11:12">
      <c r="K431" s="4"/>
      <c r="L431" s="4"/>
    </row>
    <row r="432" spans="11:12">
      <c r="K432" s="4"/>
      <c r="L432" s="4"/>
    </row>
    <row r="433" spans="11:12">
      <c r="K433" s="4"/>
      <c r="L433" s="4"/>
    </row>
    <row r="434" spans="11:12">
      <c r="K434" s="4"/>
      <c r="L434" s="4"/>
    </row>
    <row r="435" spans="11:12">
      <c r="K435" s="4"/>
      <c r="L435" s="4"/>
    </row>
    <row r="436" spans="11:12">
      <c r="K436" s="4"/>
      <c r="L436" s="4"/>
    </row>
    <row r="437" spans="11:12">
      <c r="K437" s="4"/>
      <c r="L437" s="4"/>
    </row>
    <row r="438" spans="11:12">
      <c r="K438" s="4"/>
      <c r="L438" s="4"/>
    </row>
    <row r="439" spans="11:12">
      <c r="K439" s="4"/>
      <c r="L439" s="4"/>
    </row>
    <row r="440" spans="11:12">
      <c r="K440" s="4"/>
      <c r="L440" s="4"/>
    </row>
    <row r="441" spans="11:12">
      <c r="K441" s="4"/>
      <c r="L441" s="4"/>
    </row>
    <row r="442" spans="11:12">
      <c r="K442" s="4"/>
      <c r="L442" s="4"/>
    </row>
    <row r="443" spans="11:12">
      <c r="K443" s="4"/>
      <c r="L443" s="4"/>
    </row>
    <row r="444" spans="11:12">
      <c r="K444" s="4"/>
      <c r="L444" s="4"/>
    </row>
    <row r="445" spans="11:12">
      <c r="K445" s="4"/>
      <c r="L445" s="4"/>
    </row>
    <row r="446" spans="11:12">
      <c r="K446" s="4"/>
      <c r="L446" s="4"/>
    </row>
    <row r="447" spans="11:12">
      <c r="K447" s="4"/>
      <c r="L447" s="4"/>
    </row>
    <row r="448" spans="11:12">
      <c r="K448" s="4"/>
      <c r="L448" s="4"/>
    </row>
    <row r="449" spans="11:12">
      <c r="K449" s="4"/>
      <c r="L449" s="4"/>
    </row>
    <row r="450" spans="11:12">
      <c r="K450" s="4"/>
      <c r="L450" s="4"/>
    </row>
    <row r="451" spans="11:12">
      <c r="K451" s="4"/>
      <c r="L451" s="4"/>
    </row>
    <row r="452" spans="11:12">
      <c r="K452" s="4"/>
      <c r="L452" s="4"/>
    </row>
    <row r="453" spans="11:12">
      <c r="K453" s="4"/>
      <c r="L453" s="4"/>
    </row>
    <row r="454" spans="11:12">
      <c r="K454" s="4"/>
      <c r="L454" s="4"/>
    </row>
    <row r="455" spans="11:12">
      <c r="K455" s="4"/>
      <c r="L455" s="4"/>
    </row>
    <row r="456" spans="11:12">
      <c r="K456" s="4"/>
      <c r="L456" s="4"/>
    </row>
    <row r="457" spans="11:12">
      <c r="K457" s="4"/>
      <c r="L457" s="4"/>
    </row>
    <row r="458" spans="11:12">
      <c r="K458" s="4"/>
      <c r="L458" s="4"/>
    </row>
    <row r="459" spans="11:12">
      <c r="K459" s="4"/>
      <c r="L459" s="4"/>
    </row>
    <row r="460" spans="11:12">
      <c r="K460" s="4"/>
      <c r="L460" s="4"/>
    </row>
    <row r="461" spans="11:12">
      <c r="K461" s="4"/>
      <c r="L461" s="4"/>
    </row>
    <row r="462" spans="11:12">
      <c r="K462" s="4"/>
      <c r="L462" s="4"/>
    </row>
    <row r="463" spans="11:12">
      <c r="K463" s="4"/>
      <c r="L463" s="4"/>
    </row>
    <row r="464" spans="11:12">
      <c r="K464" s="4"/>
      <c r="L464" s="4"/>
    </row>
    <row r="465" spans="11:12">
      <c r="K465" s="4"/>
      <c r="L465" s="4"/>
    </row>
    <row r="466" spans="11:12">
      <c r="K466" s="4"/>
      <c r="L466" s="4"/>
    </row>
    <row r="467" spans="11:12">
      <c r="K467" s="4"/>
      <c r="L467" s="4"/>
    </row>
    <row r="468" spans="11:12">
      <c r="K468" s="4"/>
      <c r="L468" s="4"/>
    </row>
    <row r="469" spans="11:12">
      <c r="K469" s="4"/>
      <c r="L469" s="4"/>
    </row>
    <row r="470" spans="11:12">
      <c r="K470" s="4"/>
      <c r="L470" s="4"/>
    </row>
    <row r="471" spans="11:12">
      <c r="K471" s="4"/>
      <c r="L471" s="4"/>
    </row>
    <row r="472" spans="11:12">
      <c r="K472" s="4"/>
      <c r="L472" s="4"/>
    </row>
    <row r="473" spans="11:12">
      <c r="K473" s="4"/>
      <c r="L473" s="4"/>
    </row>
    <row r="474" spans="11:12">
      <c r="K474" s="4"/>
      <c r="L474" s="4"/>
    </row>
    <row r="475" spans="11:12">
      <c r="K475" s="4"/>
      <c r="L475" s="4"/>
    </row>
    <row r="476" spans="11:12">
      <c r="K476" s="4"/>
      <c r="L476" s="4"/>
    </row>
    <row r="477" spans="11:12">
      <c r="K477" s="4"/>
      <c r="L477" s="4"/>
    </row>
    <row r="478" spans="11:12">
      <c r="K478" s="4"/>
      <c r="L478" s="4"/>
    </row>
    <row r="479" spans="11:12">
      <c r="K479" s="4"/>
      <c r="L479" s="4"/>
    </row>
    <row r="480" spans="11:12">
      <c r="K480" s="4"/>
      <c r="L480" s="4"/>
    </row>
    <row r="481" spans="11:12">
      <c r="K481" s="4"/>
      <c r="L481" s="4"/>
    </row>
    <row r="482" spans="11:12">
      <c r="K482" s="4"/>
      <c r="L482" s="4"/>
    </row>
    <row r="483" spans="11:12">
      <c r="K483" s="4"/>
      <c r="L483" s="4"/>
    </row>
    <row r="484" spans="11:12">
      <c r="K484" s="4"/>
      <c r="L484" s="4"/>
    </row>
    <row r="485" spans="11:12">
      <c r="K485" s="4"/>
      <c r="L485" s="4"/>
    </row>
    <row r="486" spans="11:12">
      <c r="K486" s="4"/>
      <c r="L486" s="4"/>
    </row>
    <row r="487" spans="11:12">
      <c r="K487" s="4"/>
      <c r="L487" s="4"/>
    </row>
    <row r="488" spans="11:12">
      <c r="K488" s="4"/>
      <c r="L488" s="4"/>
    </row>
    <row r="489" spans="11:12">
      <c r="K489" s="4"/>
      <c r="L489" s="4"/>
    </row>
    <row r="490" spans="11:12">
      <c r="K490" s="4"/>
      <c r="L490" s="4"/>
    </row>
    <row r="491" spans="11:12">
      <c r="K491" s="4"/>
      <c r="L491" s="4"/>
    </row>
    <row r="492" spans="11:12">
      <c r="K492" s="4"/>
      <c r="L492" s="4"/>
    </row>
    <row r="493" spans="11:12">
      <c r="K493" s="4"/>
      <c r="L493" s="4"/>
    </row>
    <row r="494" spans="11:12">
      <c r="K494" s="4"/>
      <c r="L494" s="4"/>
    </row>
    <row r="495" spans="11:12">
      <c r="K495" s="4"/>
      <c r="L495" s="4"/>
    </row>
    <row r="496" spans="11:12">
      <c r="K496" s="4"/>
      <c r="L496" s="4"/>
    </row>
    <row r="497" spans="11:12">
      <c r="K497" s="4"/>
      <c r="L497" s="4"/>
    </row>
    <row r="498" spans="11:12">
      <c r="K498" s="4"/>
      <c r="L498" s="4"/>
    </row>
    <row r="499" spans="11:12">
      <c r="K499" s="4"/>
      <c r="L499" s="4"/>
    </row>
    <row r="500" spans="11:12">
      <c r="K500" s="4"/>
      <c r="L500" s="4"/>
    </row>
    <row r="501" spans="11:12">
      <c r="K501" s="4"/>
      <c r="L501" s="4"/>
    </row>
    <row r="502" spans="11:12">
      <c r="K502" s="4"/>
      <c r="L502" s="4"/>
    </row>
    <row r="503" spans="11:12">
      <c r="K503" s="4"/>
      <c r="L503" s="4"/>
    </row>
    <row r="504" spans="11:12">
      <c r="K504" s="4"/>
      <c r="L504" s="4"/>
    </row>
    <row r="505" spans="11:12">
      <c r="K505" s="4"/>
      <c r="L505" s="4"/>
    </row>
    <row r="506" spans="11:12">
      <c r="K506" s="4"/>
      <c r="L506" s="4"/>
    </row>
    <row r="507" spans="11:12">
      <c r="K507" s="4"/>
      <c r="L507" s="4"/>
    </row>
    <row r="508" spans="11:12">
      <c r="K508" s="4"/>
      <c r="L508" s="4"/>
    </row>
    <row r="509" spans="11:12">
      <c r="K509" s="4"/>
      <c r="L509" s="4"/>
    </row>
    <row r="510" spans="11:12">
      <c r="K510" s="4"/>
      <c r="L510" s="4"/>
    </row>
    <row r="511" spans="11:12">
      <c r="K511" s="4"/>
      <c r="L511" s="4"/>
    </row>
    <row r="512" spans="11:12">
      <c r="K512" s="4"/>
      <c r="L512" s="4"/>
    </row>
    <row r="513" spans="11:12">
      <c r="K513" s="4"/>
      <c r="L513" s="4"/>
    </row>
    <row r="514" spans="11:12">
      <c r="K514" s="4"/>
      <c r="L514" s="4"/>
    </row>
    <row r="515" spans="11:12">
      <c r="K515" s="4"/>
      <c r="L515" s="4"/>
    </row>
    <row r="516" spans="11:12">
      <c r="K516" s="4"/>
      <c r="L516" s="4"/>
    </row>
    <row r="517" spans="11:12">
      <c r="K517" s="4"/>
      <c r="L517" s="4"/>
    </row>
    <row r="518" spans="11:12">
      <c r="K518" s="4"/>
      <c r="L518" s="4"/>
    </row>
    <row r="519" spans="11:12">
      <c r="K519" s="4"/>
      <c r="L519" s="4"/>
    </row>
    <row r="520" spans="11:12">
      <c r="K520" s="4"/>
      <c r="L520" s="4"/>
    </row>
    <row r="521" spans="11:12">
      <c r="K521" s="4"/>
      <c r="L521" s="4"/>
    </row>
    <row r="522" spans="11:12">
      <c r="K522" s="4"/>
      <c r="L522" s="4"/>
    </row>
    <row r="523" spans="11:12">
      <c r="K523" s="4"/>
      <c r="L523" s="4"/>
    </row>
    <row r="524" spans="11:12">
      <c r="K524" s="4"/>
      <c r="L524" s="4"/>
    </row>
    <row r="525" spans="11:12">
      <c r="K525" s="4"/>
      <c r="L525" s="4"/>
    </row>
    <row r="526" spans="11:12">
      <c r="K526" s="4"/>
      <c r="L526" s="4"/>
    </row>
    <row r="527" spans="11:12">
      <c r="K527" s="4"/>
      <c r="L527" s="4"/>
    </row>
    <row r="528" spans="11:12">
      <c r="K528" s="4"/>
      <c r="L528" s="4"/>
    </row>
    <row r="529" spans="11:12">
      <c r="K529" s="4"/>
      <c r="L529" s="4"/>
    </row>
    <row r="530" spans="11:12">
      <c r="K530" s="4"/>
      <c r="L530" s="4"/>
    </row>
    <row r="531" spans="11:12">
      <c r="K531" s="4"/>
      <c r="L531" s="4"/>
    </row>
    <row r="532" spans="11:12">
      <c r="K532" s="4"/>
      <c r="L532" s="4"/>
    </row>
    <row r="533" spans="11:12">
      <c r="K533" s="4"/>
      <c r="L533" s="4"/>
    </row>
    <row r="534" spans="11:12">
      <c r="K534" s="4"/>
      <c r="L534" s="4"/>
    </row>
    <row r="535" spans="11:12">
      <c r="K535" s="4"/>
      <c r="L535" s="4"/>
    </row>
    <row r="536" spans="11:12">
      <c r="K536" s="4"/>
      <c r="L536" s="4"/>
    </row>
    <row r="537" spans="11:12">
      <c r="K537" s="4"/>
      <c r="L537" s="4"/>
    </row>
    <row r="538" spans="11:12">
      <c r="K538" s="4"/>
      <c r="L538" s="4"/>
    </row>
    <row r="539" spans="11:12">
      <c r="K539" s="4"/>
      <c r="L539" s="4"/>
    </row>
    <row r="540" spans="11:12">
      <c r="K540" s="4"/>
      <c r="L540" s="4"/>
    </row>
    <row r="541" spans="11:12">
      <c r="K541" s="4"/>
      <c r="L541" s="4"/>
    </row>
    <row r="542" spans="11:12">
      <c r="K542" s="4"/>
      <c r="L542" s="4"/>
    </row>
    <row r="543" spans="11:12">
      <c r="K543" s="4"/>
      <c r="L543" s="4"/>
    </row>
    <row r="544" spans="11:12">
      <c r="K544" s="4"/>
      <c r="L544" s="4"/>
    </row>
    <row r="545" spans="11:12">
      <c r="K545" s="4"/>
      <c r="L545" s="4"/>
    </row>
    <row r="546" spans="11:12">
      <c r="K546" s="4"/>
      <c r="L546" s="4"/>
    </row>
    <row r="547" spans="11:12">
      <c r="K547" s="4"/>
      <c r="L547" s="4"/>
    </row>
    <row r="548" spans="11:12">
      <c r="K548" s="4"/>
      <c r="L548" s="4"/>
    </row>
    <row r="549" spans="11:12">
      <c r="K549" s="4"/>
      <c r="L549" s="4"/>
    </row>
    <row r="550" spans="11:12">
      <c r="K550" s="4"/>
      <c r="L550" s="4"/>
    </row>
    <row r="551" spans="11:12">
      <c r="K551" s="4"/>
      <c r="L551" s="4"/>
    </row>
    <row r="552" spans="11:12">
      <c r="K552" s="4"/>
      <c r="L552" s="4"/>
    </row>
    <row r="553" spans="11:12">
      <c r="K553" s="4"/>
      <c r="L553" s="4"/>
    </row>
    <row r="554" spans="11:12">
      <c r="K554" s="4"/>
      <c r="L554" s="4"/>
    </row>
    <row r="555" spans="11:12">
      <c r="K555" s="4"/>
      <c r="L555" s="4"/>
    </row>
    <row r="556" spans="11:12">
      <c r="K556" s="4"/>
      <c r="L556" s="4"/>
    </row>
    <row r="557" spans="11:12">
      <c r="K557" s="4"/>
      <c r="L557" s="4"/>
    </row>
    <row r="558" spans="11:12">
      <c r="K558" s="4"/>
      <c r="L558" s="4"/>
    </row>
    <row r="559" spans="11:12">
      <c r="K559" s="4"/>
      <c r="L559" s="4"/>
    </row>
    <row r="560" spans="11:12">
      <c r="K560" s="4"/>
      <c r="L560" s="4"/>
    </row>
    <row r="561" spans="11:12">
      <c r="K561" s="4"/>
      <c r="L561" s="4"/>
    </row>
    <row r="562" spans="11:12">
      <c r="K562" s="4"/>
      <c r="L562" s="4"/>
    </row>
    <row r="563" spans="11:12">
      <c r="K563" s="4"/>
      <c r="L563" s="4"/>
    </row>
    <row r="564" spans="11:12">
      <c r="K564" s="4"/>
      <c r="L564" s="4"/>
    </row>
    <row r="565" spans="11:12">
      <c r="K565" s="4"/>
      <c r="L565" s="4"/>
    </row>
    <row r="566" spans="11:12">
      <c r="K566" s="4"/>
      <c r="L566" s="4"/>
    </row>
    <row r="567" spans="11:12">
      <c r="K567" s="4"/>
      <c r="L567" s="4"/>
    </row>
    <row r="568" spans="11:12">
      <c r="K568" s="4"/>
      <c r="L568" s="4"/>
    </row>
    <row r="569" spans="11:12">
      <c r="K569" s="4"/>
      <c r="L569" s="4"/>
    </row>
    <row r="570" spans="11:12">
      <c r="K570" s="4"/>
      <c r="L570" s="4"/>
    </row>
    <row r="571" spans="11:12">
      <c r="K571" s="4"/>
      <c r="L571" s="4"/>
    </row>
    <row r="572" spans="11:12">
      <c r="K572" s="4"/>
      <c r="L572" s="4"/>
    </row>
    <row r="573" spans="11:12">
      <c r="K573" s="4"/>
      <c r="L573" s="4"/>
    </row>
    <row r="574" spans="11:12">
      <c r="K574" s="4"/>
      <c r="L574" s="4"/>
    </row>
    <row r="575" spans="11:12">
      <c r="K575" s="4"/>
      <c r="L575" s="4"/>
    </row>
    <row r="576" spans="11:12">
      <c r="K576" s="4"/>
      <c r="L576" s="4"/>
    </row>
    <row r="577" spans="11:12">
      <c r="K577" s="4"/>
      <c r="L577" s="4"/>
    </row>
    <row r="578" spans="11:12">
      <c r="K578" s="4"/>
      <c r="L578" s="4"/>
    </row>
    <row r="579" spans="11:12">
      <c r="K579" s="4"/>
      <c r="L579" s="4"/>
    </row>
    <row r="580" spans="11:12">
      <c r="K580" s="4"/>
      <c r="L580" s="4"/>
    </row>
    <row r="581" spans="11:12">
      <c r="K581" s="4"/>
      <c r="L581" s="4"/>
    </row>
    <row r="582" spans="11:12">
      <c r="K582" s="4"/>
      <c r="L582" s="4"/>
    </row>
    <row r="583" spans="11:12">
      <c r="K583" s="4"/>
      <c r="L583" s="4"/>
    </row>
    <row r="584" spans="11:12">
      <c r="K584" s="4"/>
      <c r="L584" s="4"/>
    </row>
    <row r="585" spans="11:12">
      <c r="K585" s="4"/>
      <c r="L585" s="4"/>
    </row>
    <row r="586" spans="11:12">
      <c r="K586" s="4"/>
      <c r="L586" s="4"/>
    </row>
    <row r="587" spans="11:12">
      <c r="K587" s="4"/>
      <c r="L587" s="4"/>
    </row>
    <row r="588" spans="11:12">
      <c r="K588" s="4"/>
      <c r="L588" s="4"/>
    </row>
    <row r="589" spans="11:12">
      <c r="K589" s="4"/>
      <c r="L589" s="4"/>
    </row>
    <row r="590" spans="11:12">
      <c r="K590" s="4"/>
      <c r="L590" s="4"/>
    </row>
    <row r="591" spans="11:12">
      <c r="K591" s="4"/>
      <c r="L591" s="4"/>
    </row>
    <row r="592" spans="11:12">
      <c r="K592" s="4"/>
      <c r="L592" s="4"/>
    </row>
    <row r="593" spans="11:12">
      <c r="K593" s="4"/>
      <c r="L593" s="4"/>
    </row>
    <row r="594" spans="11:12">
      <c r="K594" s="4"/>
      <c r="L594" s="4"/>
    </row>
    <row r="595" spans="11:12">
      <c r="K595" s="4"/>
      <c r="L595" s="4"/>
    </row>
    <row r="596" spans="11:12">
      <c r="K596" s="4"/>
      <c r="L596" s="4"/>
    </row>
    <row r="597" spans="11:12">
      <c r="K597" s="4"/>
      <c r="L597" s="4"/>
    </row>
    <row r="598" spans="11:12">
      <c r="K598" s="4"/>
      <c r="L598" s="4"/>
    </row>
    <row r="599" spans="11:12">
      <c r="K599" s="4"/>
      <c r="L599" s="4"/>
    </row>
    <row r="600" spans="11:12">
      <c r="K600" s="4"/>
      <c r="L600" s="4"/>
    </row>
    <row r="601" spans="11:12">
      <c r="K601" s="4"/>
      <c r="L601" s="4"/>
    </row>
    <row r="602" spans="11:12">
      <c r="K602" s="4"/>
      <c r="L602" s="4"/>
    </row>
    <row r="603" spans="11:12">
      <c r="K603" s="4"/>
      <c r="L603" s="4"/>
    </row>
    <row r="604" spans="11:12">
      <c r="K604" s="4"/>
      <c r="L604" s="4"/>
    </row>
    <row r="605" spans="11:12">
      <c r="K605" s="4"/>
      <c r="L605" s="4"/>
    </row>
    <row r="606" spans="11:12">
      <c r="K606" s="4"/>
      <c r="L606" s="4"/>
    </row>
    <row r="607" spans="11:12">
      <c r="K607" s="4"/>
      <c r="L607" s="4"/>
    </row>
    <row r="608" spans="11:12">
      <c r="K608" s="4"/>
      <c r="L608" s="4"/>
    </row>
    <row r="609" spans="11:12">
      <c r="K609" s="4"/>
      <c r="L609" s="4"/>
    </row>
    <row r="610" spans="11:12">
      <c r="K610" s="4"/>
      <c r="L610" s="4"/>
    </row>
    <row r="611" spans="11:12">
      <c r="K611" s="4"/>
      <c r="L611" s="4"/>
    </row>
    <row r="612" spans="11:12">
      <c r="K612" s="4"/>
      <c r="L612" s="4"/>
    </row>
    <row r="613" spans="11:12">
      <c r="K613" s="4"/>
      <c r="L613" s="4"/>
    </row>
    <row r="614" spans="11:12">
      <c r="K614" s="4"/>
      <c r="L614" s="4"/>
    </row>
    <row r="615" spans="11:12">
      <c r="K615" s="4"/>
      <c r="L615" s="4"/>
    </row>
    <row r="616" spans="11:12">
      <c r="K616" s="4"/>
      <c r="L616" s="4"/>
    </row>
    <row r="617" spans="11:12">
      <c r="K617" s="4"/>
      <c r="L617" s="4"/>
    </row>
    <row r="618" spans="11:12">
      <c r="K618" s="4"/>
      <c r="L618" s="4"/>
    </row>
    <row r="619" spans="11:12">
      <c r="K619" s="4"/>
      <c r="L619" s="4"/>
    </row>
    <row r="620" spans="11:12">
      <c r="K620" s="4"/>
      <c r="L620" s="4"/>
    </row>
    <row r="621" spans="11:12">
      <c r="K621" s="4"/>
      <c r="L621" s="4"/>
    </row>
    <row r="622" spans="11:12">
      <c r="K622" s="4"/>
      <c r="L622" s="4"/>
    </row>
    <row r="623" spans="11:12">
      <c r="K623" s="4"/>
      <c r="L623" s="4"/>
    </row>
    <row r="624" spans="11:12">
      <c r="K624" s="4"/>
      <c r="L624" s="4"/>
    </row>
    <row r="625" spans="11:12">
      <c r="K625" s="4"/>
      <c r="L625" s="4"/>
    </row>
    <row r="626" spans="11:12">
      <c r="K626" s="4"/>
      <c r="L626" s="4"/>
    </row>
    <row r="627" spans="11:12">
      <c r="K627" s="4"/>
      <c r="L627" s="4"/>
    </row>
    <row r="628" spans="11:12">
      <c r="K628" s="4"/>
      <c r="L628" s="4"/>
    </row>
    <row r="629" spans="11:12">
      <c r="K629" s="4"/>
      <c r="L629" s="4"/>
    </row>
    <row r="630" spans="11:12">
      <c r="K630" s="4"/>
      <c r="L630" s="4"/>
    </row>
    <row r="631" spans="11:12">
      <c r="K631" s="4"/>
      <c r="L631" s="4"/>
    </row>
    <row r="632" spans="11:12">
      <c r="K632" s="4"/>
      <c r="L632" s="4"/>
    </row>
    <row r="633" spans="11:12">
      <c r="K633" s="4"/>
      <c r="L633" s="4"/>
    </row>
    <row r="634" spans="11:12">
      <c r="K634" s="4"/>
      <c r="L634" s="4"/>
    </row>
    <row r="635" spans="11:12">
      <c r="K635" s="4"/>
      <c r="L635" s="4"/>
    </row>
    <row r="636" spans="11:12">
      <c r="K636" s="4"/>
      <c r="L636" s="4"/>
    </row>
    <row r="637" spans="11:12">
      <c r="K637" s="4"/>
      <c r="L637" s="4"/>
    </row>
    <row r="638" spans="11:12">
      <c r="K638" s="4"/>
      <c r="L638" s="4"/>
    </row>
    <row r="639" spans="11:12">
      <c r="K639" s="4"/>
      <c r="L639" s="4"/>
    </row>
    <row r="640" spans="11:12">
      <c r="K640" s="4"/>
      <c r="L640" s="4"/>
    </row>
    <row r="641" spans="11:12">
      <c r="K641" s="4"/>
      <c r="L641" s="4"/>
    </row>
    <row r="642" spans="11:12">
      <c r="K642" s="4"/>
      <c r="L642" s="4"/>
    </row>
    <row r="643" spans="11:12">
      <c r="K643" s="4"/>
      <c r="L643" s="4"/>
    </row>
    <row r="644" spans="11:12">
      <c r="K644" s="4"/>
      <c r="L644" s="4"/>
    </row>
    <row r="645" spans="11:12">
      <c r="K645" s="4"/>
      <c r="L645" s="4"/>
    </row>
    <row r="646" spans="11:12">
      <c r="K646" s="4"/>
      <c r="L646" s="4"/>
    </row>
    <row r="647" spans="11:12">
      <c r="K647" s="4"/>
      <c r="L647" s="4"/>
    </row>
    <row r="648" spans="11:12">
      <c r="K648" s="4"/>
      <c r="L648" s="4"/>
    </row>
    <row r="649" spans="11:12">
      <c r="K649" s="4"/>
      <c r="L649" s="4"/>
    </row>
    <row r="650" spans="11:12">
      <c r="K650" s="4"/>
      <c r="L650" s="4"/>
    </row>
    <row r="651" spans="11:12">
      <c r="K651" s="4"/>
      <c r="L651" s="4"/>
    </row>
    <row r="652" spans="11:12">
      <c r="K652" s="4"/>
      <c r="L652" s="4"/>
    </row>
    <row r="653" spans="11:12">
      <c r="K653" s="4"/>
      <c r="L653" s="4"/>
    </row>
    <row r="654" spans="11:12">
      <c r="K654" s="4"/>
      <c r="L654" s="4"/>
    </row>
    <row r="655" spans="11:12">
      <c r="K655" s="4"/>
      <c r="L655" s="4"/>
    </row>
    <row r="656" spans="11:12">
      <c r="K656" s="4"/>
      <c r="L656" s="4"/>
    </row>
    <row r="657" spans="11:12">
      <c r="K657" s="4"/>
      <c r="L657" s="4"/>
    </row>
    <row r="658" spans="11:12">
      <c r="K658" s="4"/>
      <c r="L658" s="4"/>
    </row>
    <row r="659" spans="11:12">
      <c r="K659" s="4"/>
      <c r="L659" s="4"/>
    </row>
    <row r="660" spans="11:12">
      <c r="K660" s="4"/>
      <c r="L660" s="4"/>
    </row>
    <row r="661" spans="11:12">
      <c r="K661" s="4"/>
      <c r="L661" s="4"/>
    </row>
    <row r="662" spans="11:12">
      <c r="K662" s="4"/>
      <c r="L662" s="4"/>
    </row>
    <row r="663" spans="11:12">
      <c r="K663" s="4"/>
      <c r="L663" s="4"/>
    </row>
    <row r="664" spans="11:12">
      <c r="K664" s="4"/>
      <c r="L664" s="4"/>
    </row>
    <row r="665" spans="11:12">
      <c r="K665" s="4"/>
      <c r="L665" s="4"/>
    </row>
    <row r="666" spans="11:12">
      <c r="K666" s="4"/>
      <c r="L666" s="4"/>
    </row>
    <row r="667" spans="11:12">
      <c r="K667" s="4"/>
      <c r="L667" s="4"/>
    </row>
    <row r="668" spans="11:12">
      <c r="K668" s="4"/>
      <c r="L668" s="4"/>
    </row>
    <row r="669" spans="11:12">
      <c r="K669" s="4"/>
      <c r="L669" s="4"/>
    </row>
    <row r="670" spans="11:12">
      <c r="K670" s="4"/>
      <c r="L670" s="4"/>
    </row>
    <row r="671" spans="11:12">
      <c r="K671" s="4"/>
      <c r="L671" s="4"/>
    </row>
    <row r="672" spans="11:12">
      <c r="K672" s="4"/>
      <c r="L672" s="4"/>
    </row>
    <row r="673" spans="11:12">
      <c r="K673" s="4"/>
      <c r="L673" s="4"/>
    </row>
    <row r="674" spans="11:12">
      <c r="K674" s="4"/>
      <c r="L674" s="4"/>
    </row>
    <row r="675" spans="11:12">
      <c r="K675" s="4"/>
      <c r="L675" s="4"/>
    </row>
    <row r="676" spans="11:12">
      <c r="K676" s="4"/>
      <c r="L676" s="4"/>
    </row>
    <row r="677" spans="11:12">
      <c r="K677" s="4"/>
      <c r="L677" s="4"/>
    </row>
    <row r="678" spans="11:12">
      <c r="K678" s="4"/>
      <c r="L678" s="4"/>
    </row>
    <row r="679" spans="11:12">
      <c r="K679" s="4"/>
      <c r="L679" s="4"/>
    </row>
    <row r="680" spans="11:12">
      <c r="K680" s="4"/>
      <c r="L680" s="4"/>
    </row>
    <row r="681" spans="11:12">
      <c r="K681" s="4"/>
      <c r="L681" s="4"/>
    </row>
    <row r="682" spans="11:12">
      <c r="K682" s="4"/>
      <c r="L682" s="4"/>
    </row>
    <row r="683" spans="11:12">
      <c r="K683" s="4"/>
      <c r="L683" s="4"/>
    </row>
    <row r="684" spans="11:12">
      <c r="K684" s="4"/>
      <c r="L684" s="4"/>
    </row>
    <row r="685" spans="11:12">
      <c r="K685" s="4"/>
      <c r="L685" s="4"/>
    </row>
    <row r="686" spans="11:12">
      <c r="K686" s="4"/>
      <c r="L686" s="4"/>
    </row>
    <row r="687" spans="11:12">
      <c r="K687" s="4"/>
      <c r="L687" s="4"/>
    </row>
    <row r="688" spans="11:12">
      <c r="K688" s="4"/>
      <c r="L688" s="4"/>
    </row>
    <row r="689" spans="11:12">
      <c r="K689" s="4"/>
      <c r="L689" s="4"/>
    </row>
    <row r="690" spans="11:12">
      <c r="K690" s="4"/>
      <c r="L690" s="4"/>
    </row>
    <row r="691" spans="11:12">
      <c r="K691" s="4"/>
      <c r="L691" s="4"/>
    </row>
    <row r="692" spans="11:12">
      <c r="K692" s="4"/>
      <c r="L692" s="4"/>
    </row>
    <row r="693" spans="11:12">
      <c r="K693" s="4"/>
      <c r="L693" s="4"/>
    </row>
    <row r="694" spans="11:12">
      <c r="K694" s="4"/>
      <c r="L694" s="4"/>
    </row>
    <row r="695" spans="11:12">
      <c r="K695" s="4"/>
      <c r="L695" s="4"/>
    </row>
    <row r="696" spans="11:12">
      <c r="K696" s="4"/>
      <c r="L696" s="4"/>
    </row>
    <row r="697" spans="11:12">
      <c r="K697" s="4"/>
      <c r="L697" s="4"/>
    </row>
    <row r="698" spans="11:12">
      <c r="K698" s="4"/>
      <c r="L698" s="4"/>
    </row>
    <row r="699" spans="11:12">
      <c r="K699" s="4"/>
      <c r="L699" s="4"/>
    </row>
    <row r="700" spans="11:12">
      <c r="K700" s="4"/>
      <c r="L700" s="4"/>
    </row>
    <row r="701" spans="11:12">
      <c r="K701" s="4"/>
      <c r="L701" s="4"/>
    </row>
    <row r="702" spans="11:12">
      <c r="K702" s="4"/>
      <c r="L702" s="4"/>
    </row>
    <row r="703" spans="11:12">
      <c r="K703" s="4"/>
      <c r="L703" s="4"/>
    </row>
    <row r="704" spans="11:12">
      <c r="K704" s="4"/>
      <c r="L704" s="4"/>
    </row>
    <row r="705" spans="11:12">
      <c r="K705" s="4"/>
      <c r="L705" s="4"/>
    </row>
    <row r="706" spans="11:12">
      <c r="K706" s="4"/>
      <c r="L706" s="4"/>
    </row>
    <row r="707" spans="11:12">
      <c r="K707" s="4"/>
      <c r="L707" s="4"/>
    </row>
    <row r="708" spans="11:12">
      <c r="K708" s="4"/>
      <c r="L708" s="4"/>
    </row>
    <row r="709" spans="11:12">
      <c r="K709" s="4"/>
      <c r="L709" s="4"/>
    </row>
    <row r="710" spans="11:12">
      <c r="K710" s="4"/>
      <c r="L710" s="4"/>
    </row>
    <row r="711" spans="11:12">
      <c r="K711" s="4"/>
      <c r="L711" s="4"/>
    </row>
    <row r="712" spans="11:12">
      <c r="K712" s="4"/>
      <c r="L712" s="4"/>
    </row>
    <row r="713" spans="11:12">
      <c r="K713" s="4"/>
      <c r="L713" s="4"/>
    </row>
    <row r="714" spans="11:12">
      <c r="K714" s="4"/>
      <c r="L714" s="4"/>
    </row>
    <row r="715" spans="11:12">
      <c r="K715" s="4"/>
      <c r="L715" s="4"/>
    </row>
    <row r="716" spans="11:12">
      <c r="K716" s="4"/>
      <c r="L716" s="4"/>
    </row>
    <row r="717" spans="11:12">
      <c r="K717" s="4"/>
      <c r="L717" s="4"/>
    </row>
    <row r="718" spans="11:12">
      <c r="K718" s="4"/>
      <c r="L718" s="4"/>
    </row>
    <row r="719" spans="11:12">
      <c r="K719" s="4"/>
      <c r="L719" s="4"/>
    </row>
    <row r="720" spans="11:12">
      <c r="K720" s="4"/>
      <c r="L720" s="4"/>
    </row>
    <row r="721" spans="11:12">
      <c r="K721" s="4"/>
      <c r="L721" s="4"/>
    </row>
    <row r="722" spans="11:12">
      <c r="K722" s="4"/>
      <c r="L722" s="4"/>
    </row>
    <row r="723" spans="11:12">
      <c r="K723" s="4"/>
      <c r="L723" s="4"/>
    </row>
    <row r="724" spans="11:12">
      <c r="K724" s="4"/>
      <c r="L724" s="4"/>
    </row>
    <row r="725" spans="11:12">
      <c r="K725" s="4"/>
      <c r="L725" s="4"/>
    </row>
    <row r="726" spans="11:12">
      <c r="K726" s="4"/>
      <c r="L726" s="4"/>
    </row>
    <row r="727" spans="11:12">
      <c r="K727" s="4"/>
      <c r="L727" s="4"/>
    </row>
    <row r="728" spans="11:12">
      <c r="K728" s="4"/>
      <c r="L728" s="4"/>
    </row>
    <row r="729" spans="11:12">
      <c r="K729" s="4"/>
      <c r="L729" s="4"/>
    </row>
    <row r="730" spans="11:12">
      <c r="K730" s="4"/>
      <c r="L730" s="4"/>
    </row>
    <row r="731" spans="11:12">
      <c r="K731" s="4"/>
      <c r="L731" s="4"/>
    </row>
    <row r="732" spans="11:12">
      <c r="K732" s="4"/>
      <c r="L732" s="4"/>
    </row>
    <row r="733" spans="11:12">
      <c r="K733" s="4"/>
      <c r="L733" s="4"/>
    </row>
    <row r="734" spans="11:12">
      <c r="K734" s="4"/>
      <c r="L734" s="4"/>
    </row>
    <row r="735" spans="11:12">
      <c r="K735" s="4"/>
      <c r="L735" s="4"/>
    </row>
    <row r="736" spans="11:12">
      <c r="K736" s="4"/>
      <c r="L736" s="4"/>
    </row>
    <row r="737" spans="11:12">
      <c r="K737" s="4"/>
      <c r="L737" s="4"/>
    </row>
    <row r="738" spans="11:12">
      <c r="K738" s="4"/>
      <c r="L738" s="4"/>
    </row>
    <row r="739" spans="11:12">
      <c r="K739" s="4"/>
      <c r="L739" s="4"/>
    </row>
    <row r="740" spans="11:12">
      <c r="K740" s="4"/>
      <c r="L740" s="4"/>
    </row>
    <row r="741" spans="11:12">
      <c r="K741" s="4"/>
      <c r="L741" s="4"/>
    </row>
    <row r="742" spans="11:12">
      <c r="K742" s="4"/>
      <c r="L742" s="4"/>
    </row>
    <row r="743" spans="11:12">
      <c r="K743" s="4"/>
      <c r="L743" s="4"/>
    </row>
    <row r="744" spans="11:12">
      <c r="K744" s="4"/>
      <c r="L744" s="4"/>
    </row>
    <row r="745" spans="11:12">
      <c r="K745" s="4"/>
      <c r="L745" s="4"/>
    </row>
    <row r="746" spans="11:12">
      <c r="K746" s="4"/>
      <c r="L746" s="4"/>
    </row>
    <row r="747" spans="11:12">
      <c r="K747" s="4"/>
      <c r="L747" s="4"/>
    </row>
    <row r="748" spans="11:12">
      <c r="K748" s="4"/>
      <c r="L748" s="4"/>
    </row>
    <row r="749" spans="11:12">
      <c r="K749" s="4"/>
      <c r="L749" s="4"/>
    </row>
    <row r="750" spans="11:12">
      <c r="K750" s="4"/>
      <c r="L750" s="4"/>
    </row>
    <row r="751" spans="11:12">
      <c r="K751" s="4"/>
      <c r="L751" s="4"/>
    </row>
    <row r="752" spans="11:12">
      <c r="K752" s="4"/>
      <c r="L752" s="4"/>
    </row>
    <row r="753" spans="11:12">
      <c r="K753" s="4"/>
      <c r="L753" s="4"/>
    </row>
    <row r="754" spans="11:12">
      <c r="K754" s="4"/>
      <c r="L754" s="4"/>
    </row>
    <row r="755" spans="11:12">
      <c r="K755" s="4"/>
      <c r="L755" s="4"/>
    </row>
    <row r="756" spans="11:12">
      <c r="K756" s="4"/>
      <c r="L756" s="4"/>
    </row>
    <row r="757" spans="11:12">
      <c r="K757" s="4"/>
      <c r="L757" s="4"/>
    </row>
    <row r="758" spans="11:12">
      <c r="K758" s="4"/>
      <c r="L758" s="4"/>
    </row>
    <row r="759" spans="11:12">
      <c r="K759" s="4"/>
      <c r="L759" s="4"/>
    </row>
    <row r="760" spans="11:12">
      <c r="K760" s="4"/>
      <c r="L760" s="4"/>
    </row>
    <row r="761" spans="11:12">
      <c r="K761" s="4"/>
      <c r="L761" s="4"/>
    </row>
    <row r="762" spans="11:12">
      <c r="K762" s="4"/>
      <c r="L762" s="4"/>
    </row>
    <row r="763" spans="11:12">
      <c r="K763" s="4"/>
      <c r="L763" s="4"/>
    </row>
    <row r="764" spans="11:12">
      <c r="K764" s="4"/>
      <c r="L764" s="4"/>
    </row>
    <row r="765" spans="11:12">
      <c r="K765" s="4"/>
      <c r="L765" s="4"/>
    </row>
    <row r="766" spans="11:12">
      <c r="K766" s="4"/>
      <c r="L766" s="4"/>
    </row>
    <row r="767" spans="11:12">
      <c r="K767" s="4"/>
      <c r="L767" s="4"/>
    </row>
    <row r="768" spans="11:12">
      <c r="K768" s="4"/>
      <c r="L768" s="4"/>
    </row>
    <row r="769" spans="11:12">
      <c r="K769" s="4"/>
      <c r="L769" s="4"/>
    </row>
    <row r="770" spans="11:12">
      <c r="K770" s="4"/>
      <c r="L770" s="4"/>
    </row>
    <row r="771" spans="11:12">
      <c r="K771" s="4"/>
      <c r="L771" s="4"/>
    </row>
    <row r="772" spans="11:12">
      <c r="K772" s="4"/>
      <c r="L772" s="4"/>
    </row>
    <row r="773" spans="11:12">
      <c r="K773" s="4"/>
      <c r="L773" s="4"/>
    </row>
    <row r="774" spans="11:12">
      <c r="K774" s="4"/>
      <c r="L774" s="4"/>
    </row>
    <row r="775" spans="11:12">
      <c r="K775" s="4"/>
      <c r="L775" s="4"/>
    </row>
    <row r="776" spans="11:12">
      <c r="K776" s="4"/>
      <c r="L776" s="4"/>
    </row>
    <row r="777" spans="11:12">
      <c r="K777" s="4"/>
      <c r="L777" s="4"/>
    </row>
    <row r="778" spans="11:12">
      <c r="K778" s="4"/>
      <c r="L778" s="4"/>
    </row>
    <row r="779" spans="11:12">
      <c r="K779" s="4"/>
      <c r="L779" s="4"/>
    </row>
    <row r="780" spans="11:12">
      <c r="K780" s="4"/>
      <c r="L780" s="4"/>
    </row>
    <row r="781" spans="11:12">
      <c r="K781" s="4"/>
      <c r="L781" s="4"/>
    </row>
    <row r="782" spans="11:12">
      <c r="K782" s="4"/>
      <c r="L782" s="4"/>
    </row>
    <row r="783" spans="11:12">
      <c r="K783" s="4"/>
      <c r="L783" s="4"/>
    </row>
    <row r="784" spans="11:12">
      <c r="K784" s="4"/>
      <c r="L784" s="4"/>
    </row>
    <row r="785" spans="11:12">
      <c r="K785" s="4"/>
      <c r="L785" s="4"/>
    </row>
    <row r="786" spans="11:12">
      <c r="K786" s="4"/>
      <c r="L786" s="4"/>
    </row>
    <row r="787" spans="11:12">
      <c r="K787" s="4"/>
      <c r="L787" s="4"/>
    </row>
    <row r="788" spans="11:12">
      <c r="K788" s="4"/>
      <c r="L788" s="4"/>
    </row>
    <row r="789" spans="11:12">
      <c r="K789" s="4"/>
      <c r="L789" s="4"/>
    </row>
    <row r="790" spans="11:12">
      <c r="K790" s="4"/>
      <c r="L790" s="4"/>
    </row>
    <row r="791" spans="11:12">
      <c r="K791" s="4"/>
      <c r="L791" s="4"/>
    </row>
    <row r="792" spans="11:12">
      <c r="K792" s="4"/>
      <c r="L792" s="4"/>
    </row>
    <row r="793" spans="11:12">
      <c r="K793" s="4"/>
      <c r="L793" s="4"/>
    </row>
    <row r="794" spans="11:12">
      <c r="K794" s="4"/>
      <c r="L794" s="4"/>
    </row>
    <row r="795" spans="11:12">
      <c r="K795" s="4"/>
      <c r="L795" s="4"/>
    </row>
    <row r="796" spans="11:12">
      <c r="K796" s="4"/>
      <c r="L796" s="4"/>
    </row>
    <row r="797" spans="11:12">
      <c r="K797" s="4"/>
      <c r="L797" s="4"/>
    </row>
    <row r="798" spans="11:12">
      <c r="K798" s="4"/>
      <c r="L798" s="4"/>
    </row>
    <row r="799" spans="11:12">
      <c r="K799" s="4"/>
      <c r="L799" s="4"/>
    </row>
    <row r="800" spans="11:12">
      <c r="K800" s="4"/>
      <c r="L800" s="4"/>
    </row>
    <row r="801" spans="11:12">
      <c r="K801" s="4"/>
      <c r="L801" s="4"/>
    </row>
    <row r="802" spans="11:12">
      <c r="K802" s="4"/>
      <c r="L802" s="4"/>
    </row>
    <row r="803" spans="11:12">
      <c r="K803" s="4"/>
      <c r="L803" s="4"/>
    </row>
    <row r="804" spans="11:12">
      <c r="K804" s="4"/>
      <c r="L804" s="4"/>
    </row>
    <row r="805" spans="11:12">
      <c r="K805" s="4"/>
      <c r="L805" s="4"/>
    </row>
    <row r="806" spans="11:12">
      <c r="K806" s="4"/>
      <c r="L806" s="4"/>
    </row>
    <row r="807" spans="11:12">
      <c r="K807" s="4"/>
      <c r="L807" s="4"/>
    </row>
    <row r="808" spans="11:12">
      <c r="K808" s="4"/>
      <c r="L808" s="4"/>
    </row>
    <row r="809" spans="11:12">
      <c r="K809" s="4"/>
      <c r="L809" s="4"/>
    </row>
    <row r="810" spans="11:12">
      <c r="K810" s="4"/>
      <c r="L810" s="4"/>
    </row>
    <row r="811" spans="11:12">
      <c r="K811" s="4"/>
      <c r="L811" s="4"/>
    </row>
    <row r="812" spans="11:12">
      <c r="K812" s="4"/>
      <c r="L812" s="4"/>
    </row>
    <row r="813" spans="11:12">
      <c r="K813" s="4"/>
      <c r="L813" s="4"/>
    </row>
    <row r="814" spans="11:12">
      <c r="K814" s="4"/>
      <c r="L814" s="4"/>
    </row>
    <row r="815" spans="11:12">
      <c r="K815" s="4"/>
      <c r="L815" s="4"/>
    </row>
    <row r="816" spans="11:12">
      <c r="K816" s="4"/>
      <c r="L816" s="4"/>
    </row>
    <row r="817" spans="11:12">
      <c r="K817" s="4"/>
      <c r="L817" s="4"/>
    </row>
    <row r="818" spans="11:12">
      <c r="K818" s="4"/>
      <c r="L818" s="4"/>
    </row>
    <row r="819" spans="11:12">
      <c r="K819" s="4"/>
      <c r="L819" s="4"/>
    </row>
    <row r="820" spans="11:12">
      <c r="K820" s="4"/>
      <c r="L820" s="4"/>
    </row>
    <row r="821" spans="11:12">
      <c r="K821" s="4"/>
      <c r="L821" s="4"/>
    </row>
    <row r="822" spans="11:12">
      <c r="K822" s="4"/>
      <c r="L822" s="4"/>
    </row>
    <row r="823" spans="11:12">
      <c r="K823" s="4"/>
      <c r="L823" s="4"/>
    </row>
    <row r="824" spans="11:12">
      <c r="K824" s="4"/>
      <c r="L824" s="4"/>
    </row>
    <row r="825" spans="11:12">
      <c r="K825" s="4"/>
      <c r="L825" s="4"/>
    </row>
    <row r="826" spans="11:12">
      <c r="K826" s="4"/>
      <c r="L826" s="4"/>
    </row>
    <row r="827" spans="11:12">
      <c r="K827" s="4"/>
      <c r="L827" s="4"/>
    </row>
    <row r="828" spans="11:12">
      <c r="K828" s="4"/>
      <c r="L828" s="4"/>
    </row>
    <row r="829" spans="11:12">
      <c r="K829" s="4"/>
      <c r="L829" s="4"/>
    </row>
    <row r="830" spans="11:12">
      <c r="K830" s="4"/>
      <c r="L830" s="4"/>
    </row>
    <row r="831" spans="11:12">
      <c r="K831" s="4"/>
      <c r="L831" s="4"/>
    </row>
    <row r="832" spans="11:12">
      <c r="K832" s="4"/>
      <c r="L832" s="4"/>
    </row>
    <row r="833" spans="11:12">
      <c r="K833" s="4"/>
      <c r="L833" s="4"/>
    </row>
    <row r="834" spans="11:12">
      <c r="K834" s="4"/>
      <c r="L834" s="4"/>
    </row>
    <row r="835" spans="11:12">
      <c r="K835" s="4"/>
      <c r="L835" s="4"/>
    </row>
    <row r="836" spans="11:12">
      <c r="K836" s="4"/>
      <c r="L836" s="4"/>
    </row>
    <row r="837" spans="11:12">
      <c r="K837" s="4"/>
      <c r="L837" s="4"/>
    </row>
    <row r="838" spans="11:12">
      <c r="K838" s="4"/>
      <c r="L838" s="4"/>
    </row>
    <row r="839" spans="11:12">
      <c r="K839" s="4"/>
      <c r="L839" s="4"/>
    </row>
    <row r="840" spans="11:12">
      <c r="K840" s="4"/>
      <c r="L840" s="4"/>
    </row>
    <row r="841" spans="11:12">
      <c r="K841" s="4"/>
      <c r="L841" s="4"/>
    </row>
    <row r="842" spans="11:12">
      <c r="K842" s="4"/>
      <c r="L842" s="4"/>
    </row>
    <row r="843" spans="11:12">
      <c r="K843" s="4"/>
      <c r="L843" s="4"/>
    </row>
    <row r="844" spans="11:12">
      <c r="K844" s="4"/>
      <c r="L844" s="4"/>
    </row>
    <row r="845" spans="11:12">
      <c r="K845" s="4"/>
      <c r="L845" s="4"/>
    </row>
    <row r="846" spans="11:12">
      <c r="K846" s="4"/>
      <c r="L846" s="4"/>
    </row>
    <row r="847" spans="11:12">
      <c r="K847" s="4"/>
      <c r="L847" s="4"/>
    </row>
    <row r="848" spans="11:12">
      <c r="K848" s="4"/>
      <c r="L848" s="4"/>
    </row>
    <row r="849" spans="11:12">
      <c r="K849" s="4"/>
      <c r="L849" s="4"/>
    </row>
    <row r="850" spans="11:12">
      <c r="K850" s="4"/>
      <c r="L850" s="4"/>
    </row>
    <row r="851" spans="11:12">
      <c r="K851" s="4"/>
      <c r="L851" s="4"/>
    </row>
    <row r="852" spans="11:12">
      <c r="K852" s="4"/>
      <c r="L852" s="4"/>
    </row>
    <row r="853" spans="11:12">
      <c r="K853" s="4"/>
      <c r="L853" s="4"/>
    </row>
    <row r="854" spans="11:12">
      <c r="K854" s="4"/>
      <c r="L854" s="4"/>
    </row>
    <row r="855" spans="11:12">
      <c r="K855" s="4"/>
      <c r="L855" s="4"/>
    </row>
    <row r="856" spans="11:12">
      <c r="K856" s="4"/>
      <c r="L856" s="4"/>
    </row>
    <row r="857" spans="11:12">
      <c r="K857" s="4"/>
      <c r="L857" s="4"/>
    </row>
    <row r="858" spans="11:12">
      <c r="K858" s="4"/>
      <c r="L858" s="4"/>
    </row>
    <row r="859" spans="11:12">
      <c r="K859" s="4"/>
      <c r="L859" s="4"/>
    </row>
    <row r="860" spans="11:12">
      <c r="K860" s="4"/>
      <c r="L860" s="4"/>
    </row>
    <row r="861" spans="11:12">
      <c r="K861" s="4"/>
      <c r="L861" s="4"/>
    </row>
    <row r="862" spans="11:12">
      <c r="K862" s="4"/>
      <c r="L862" s="4"/>
    </row>
    <row r="863" spans="11:12">
      <c r="K863" s="4"/>
      <c r="L863" s="4"/>
    </row>
    <row r="864" spans="11:12">
      <c r="K864" s="4"/>
      <c r="L864" s="4"/>
    </row>
    <row r="865" spans="11:12">
      <c r="K865" s="4"/>
      <c r="L865" s="4"/>
    </row>
    <row r="866" spans="11:12">
      <c r="K866" s="4"/>
      <c r="L866" s="4"/>
    </row>
    <row r="867" spans="11:12">
      <c r="K867" s="4"/>
      <c r="L867" s="4"/>
    </row>
    <row r="868" spans="11:12">
      <c r="K868" s="4"/>
      <c r="L868" s="4"/>
    </row>
    <row r="869" spans="11:12">
      <c r="K869" s="4"/>
      <c r="L869" s="4"/>
    </row>
    <row r="870" spans="11:12">
      <c r="K870" s="4"/>
      <c r="L870" s="4"/>
    </row>
    <row r="871" spans="11:12">
      <c r="K871" s="4"/>
      <c r="L871" s="4"/>
    </row>
    <row r="872" spans="11:12">
      <c r="K872" s="4"/>
      <c r="L872" s="4"/>
    </row>
    <row r="873" spans="11:12">
      <c r="K873" s="4"/>
      <c r="L873" s="4"/>
    </row>
    <row r="874" spans="11:12">
      <c r="K874" s="4"/>
      <c r="L874" s="4"/>
    </row>
    <row r="875" spans="11:12">
      <c r="K875" s="4"/>
      <c r="L875" s="4"/>
    </row>
    <row r="876" spans="11:12">
      <c r="K876" s="4"/>
      <c r="L876" s="4"/>
    </row>
    <row r="877" spans="11:12">
      <c r="K877" s="4"/>
      <c r="L877" s="4"/>
    </row>
    <row r="878" spans="11:12">
      <c r="K878" s="4"/>
      <c r="L878" s="4"/>
    </row>
    <row r="879" spans="11:12">
      <c r="K879" s="4"/>
      <c r="L879" s="4"/>
    </row>
    <row r="880" spans="11:12">
      <c r="K880" s="4"/>
      <c r="L880" s="4"/>
    </row>
    <row r="881" spans="11:12">
      <c r="K881" s="4"/>
      <c r="L881" s="4"/>
    </row>
    <row r="882" spans="11:12">
      <c r="K882" s="4"/>
      <c r="L882" s="4"/>
    </row>
    <row r="883" spans="11:12">
      <c r="K883" s="4"/>
      <c r="L883" s="4"/>
    </row>
    <row r="884" spans="11:12">
      <c r="K884" s="4"/>
      <c r="L884" s="4"/>
    </row>
    <row r="885" spans="11:12">
      <c r="K885" s="4"/>
      <c r="L885" s="4"/>
    </row>
    <row r="886" spans="11:12">
      <c r="K886" s="4"/>
      <c r="L886" s="4"/>
    </row>
    <row r="887" spans="11:12">
      <c r="K887" s="4"/>
      <c r="L887" s="4"/>
    </row>
    <row r="888" spans="11:12">
      <c r="K888" s="4"/>
      <c r="L888" s="4"/>
    </row>
    <row r="889" spans="11:12">
      <c r="K889" s="4"/>
      <c r="L889" s="4"/>
    </row>
    <row r="890" spans="11:12">
      <c r="K890" s="4"/>
      <c r="L890" s="4"/>
    </row>
    <row r="891" spans="11:12">
      <c r="K891" s="4"/>
      <c r="L891" s="4"/>
    </row>
    <row r="892" spans="11:12">
      <c r="K892" s="4"/>
      <c r="L892" s="4"/>
    </row>
    <row r="893" spans="11:12">
      <c r="K893" s="4"/>
      <c r="L893" s="4"/>
    </row>
    <row r="894" spans="11:12">
      <c r="K894" s="4"/>
      <c r="L894" s="4"/>
    </row>
    <row r="895" spans="11:12">
      <c r="K895" s="4"/>
      <c r="L895" s="4"/>
    </row>
    <row r="896" spans="11:12">
      <c r="K896" s="4"/>
      <c r="L896" s="4"/>
    </row>
    <row r="897" spans="11:12">
      <c r="K897" s="4"/>
      <c r="L897" s="4"/>
    </row>
    <row r="898" spans="11:12">
      <c r="K898" s="4"/>
      <c r="L898" s="4"/>
    </row>
    <row r="899" spans="11:12">
      <c r="K899" s="4"/>
      <c r="L899" s="4"/>
    </row>
    <row r="900" spans="11:12">
      <c r="K900" s="4"/>
      <c r="L900" s="4"/>
    </row>
    <row r="901" spans="11:12">
      <c r="K901" s="4"/>
      <c r="L901" s="4"/>
    </row>
    <row r="902" spans="11:12">
      <c r="K902" s="4"/>
      <c r="L902" s="4"/>
    </row>
    <row r="903" spans="11:12">
      <c r="K903" s="4"/>
      <c r="L903" s="4"/>
    </row>
    <row r="904" spans="11:12">
      <c r="K904" s="4"/>
      <c r="L904" s="4"/>
    </row>
    <row r="905" spans="11:12">
      <c r="K905" s="4"/>
      <c r="L905" s="4"/>
    </row>
    <row r="906" spans="11:12">
      <c r="K906" s="4"/>
      <c r="L906" s="4"/>
    </row>
    <row r="907" spans="11:12">
      <c r="K907" s="4"/>
      <c r="L907" s="4"/>
    </row>
    <row r="908" spans="11:12">
      <c r="K908" s="4"/>
      <c r="L908" s="4"/>
    </row>
    <row r="909" spans="11:12">
      <c r="K909" s="4"/>
      <c r="L909" s="4"/>
    </row>
    <row r="910" spans="11:12">
      <c r="K910" s="4"/>
      <c r="L910" s="4"/>
    </row>
    <row r="911" spans="11:12">
      <c r="K911" s="4"/>
      <c r="L911" s="4"/>
    </row>
    <row r="912" spans="11:12">
      <c r="K912" s="4"/>
      <c r="L912" s="4"/>
    </row>
    <row r="913" spans="11:12">
      <c r="K913" s="4"/>
      <c r="L913" s="4"/>
    </row>
    <row r="914" spans="11:12">
      <c r="K914" s="4"/>
      <c r="L914" s="4"/>
    </row>
    <row r="915" spans="11:12">
      <c r="K915" s="4"/>
      <c r="L915" s="4"/>
    </row>
    <row r="916" spans="11:12">
      <c r="K916" s="4"/>
      <c r="L916" s="4"/>
    </row>
    <row r="917" spans="11:12">
      <c r="K917" s="4"/>
      <c r="L917" s="4"/>
    </row>
    <row r="918" spans="11:12">
      <c r="K918" s="4"/>
      <c r="L918" s="4"/>
    </row>
    <row r="919" spans="11:12">
      <c r="K919" s="4"/>
      <c r="L919" s="4"/>
    </row>
    <row r="920" spans="11:12">
      <c r="K920" s="4"/>
      <c r="L920" s="4"/>
    </row>
    <row r="921" spans="11:12">
      <c r="K921" s="4"/>
      <c r="L921" s="4"/>
    </row>
    <row r="922" spans="11:12">
      <c r="K922" s="4"/>
      <c r="L922" s="4"/>
    </row>
    <row r="923" spans="11:12">
      <c r="K923" s="4"/>
      <c r="L923" s="4"/>
    </row>
    <row r="924" spans="11:12">
      <c r="K924" s="4"/>
      <c r="L924" s="4"/>
    </row>
    <row r="925" spans="11:12">
      <c r="K925" s="4"/>
      <c r="L925" s="4"/>
    </row>
    <row r="926" spans="11:12">
      <c r="K926" s="4"/>
      <c r="L926" s="4"/>
    </row>
    <row r="927" spans="11:12">
      <c r="K927" s="4"/>
      <c r="L927" s="4"/>
    </row>
    <row r="928" spans="11:12">
      <c r="K928" s="4"/>
      <c r="L928" s="4"/>
    </row>
    <row r="929" spans="11:12">
      <c r="K929" s="4"/>
      <c r="L929" s="4"/>
    </row>
    <row r="930" spans="11:12">
      <c r="K930" s="4"/>
      <c r="L930" s="4"/>
    </row>
    <row r="931" spans="11:12">
      <c r="K931" s="4"/>
      <c r="L931" s="4"/>
    </row>
    <row r="932" spans="11:12">
      <c r="K932" s="4"/>
      <c r="L932" s="4"/>
    </row>
    <row r="933" spans="11:12">
      <c r="K933" s="4"/>
      <c r="L933" s="4"/>
    </row>
    <row r="934" spans="11:12">
      <c r="K934" s="4"/>
      <c r="L934" s="4"/>
    </row>
    <row r="935" spans="11:12">
      <c r="K935" s="4"/>
      <c r="L935" s="4"/>
    </row>
    <row r="936" spans="11:12">
      <c r="K936" s="4"/>
      <c r="L936" s="4"/>
    </row>
    <row r="937" spans="11:12">
      <c r="K937" s="4"/>
      <c r="L937" s="4"/>
    </row>
    <row r="938" spans="11:12">
      <c r="K938" s="4"/>
      <c r="L938" s="4"/>
    </row>
    <row r="939" spans="11:12">
      <c r="K939" s="4"/>
      <c r="L939" s="4"/>
    </row>
    <row r="940" spans="11:12">
      <c r="K940" s="4"/>
      <c r="L940" s="4"/>
    </row>
    <row r="941" spans="11:12">
      <c r="K941" s="4"/>
      <c r="L941" s="4"/>
    </row>
    <row r="942" spans="11:12">
      <c r="K942" s="4"/>
      <c r="L942" s="4"/>
    </row>
    <row r="943" spans="11:12">
      <c r="K943" s="4"/>
      <c r="L943" s="4"/>
    </row>
    <row r="944" spans="11:12">
      <c r="K944" s="4"/>
      <c r="L944" s="4"/>
    </row>
    <row r="945" spans="11:12">
      <c r="K945" s="4"/>
      <c r="L945" s="4"/>
    </row>
    <row r="946" spans="11:12">
      <c r="K946" s="4"/>
      <c r="L946" s="4"/>
    </row>
    <row r="947" spans="11:12">
      <c r="K947" s="4"/>
      <c r="L947" s="4"/>
    </row>
    <row r="948" spans="11:12">
      <c r="K948" s="4"/>
      <c r="L948" s="4"/>
    </row>
    <row r="949" spans="11:12">
      <c r="K949" s="4"/>
      <c r="L949" s="4"/>
    </row>
    <row r="950" spans="11:12">
      <c r="K950" s="4"/>
      <c r="L950" s="4"/>
    </row>
    <row r="951" spans="11:12">
      <c r="K951" s="4"/>
      <c r="L951" s="4"/>
    </row>
    <row r="952" spans="11:12">
      <c r="K952" s="4"/>
      <c r="L952" s="4"/>
    </row>
    <row r="953" spans="11:12">
      <c r="K953" s="4"/>
      <c r="L953" s="4"/>
    </row>
    <row r="954" spans="11:12">
      <c r="K954" s="4"/>
      <c r="L954" s="4"/>
    </row>
    <row r="955" spans="11:12">
      <c r="K955" s="4"/>
      <c r="L955" s="4"/>
    </row>
    <row r="956" spans="11:12">
      <c r="K956" s="4"/>
      <c r="L956" s="4"/>
    </row>
    <row r="957" spans="11:12">
      <c r="K957" s="4"/>
      <c r="L957" s="4"/>
    </row>
    <row r="958" spans="11:12">
      <c r="K958" s="4"/>
      <c r="L958" s="4"/>
    </row>
    <row r="959" spans="11:12">
      <c r="K959" s="4"/>
      <c r="L959" s="4"/>
    </row>
    <row r="960" spans="11:12">
      <c r="K960" s="4"/>
      <c r="L960" s="4"/>
    </row>
    <row r="961" spans="11:12">
      <c r="K961" s="4"/>
      <c r="L961" s="4"/>
    </row>
    <row r="962" spans="11:12">
      <c r="K962" s="4"/>
      <c r="L962" s="4"/>
    </row>
    <row r="963" spans="11:12">
      <c r="K963" s="4"/>
      <c r="L963" s="4"/>
    </row>
    <row r="964" spans="11:12">
      <c r="K964" s="4"/>
      <c r="L964" s="4"/>
    </row>
    <row r="965" spans="11:12">
      <c r="K965" s="4"/>
      <c r="L965" s="4"/>
    </row>
    <row r="966" spans="11:12">
      <c r="K966" s="4"/>
      <c r="L966" s="4"/>
    </row>
    <row r="967" spans="11:12">
      <c r="K967" s="4"/>
      <c r="L967" s="4"/>
    </row>
    <row r="968" spans="11:12">
      <c r="K968" s="4"/>
      <c r="L968" s="4"/>
    </row>
    <row r="969" spans="11:12">
      <c r="K969" s="4"/>
      <c r="L969" s="4"/>
    </row>
    <row r="970" spans="11:12">
      <c r="K970" s="4"/>
      <c r="L970" s="4"/>
    </row>
    <row r="971" spans="11:12">
      <c r="K971" s="4"/>
      <c r="L971" s="4"/>
    </row>
    <row r="972" spans="11:12">
      <c r="K972" s="4"/>
      <c r="L972" s="4"/>
    </row>
    <row r="973" spans="11:12">
      <c r="K973" s="4"/>
      <c r="L973" s="4"/>
    </row>
    <row r="974" spans="11:12">
      <c r="K974" s="4"/>
      <c r="L974" s="4"/>
    </row>
    <row r="975" spans="11:12">
      <c r="K975" s="4"/>
      <c r="L975" s="4"/>
    </row>
    <row r="976" spans="11:12">
      <c r="K976" s="4"/>
      <c r="L976" s="4"/>
    </row>
    <row r="977" spans="11:12">
      <c r="K977" s="4"/>
      <c r="L977" s="4"/>
    </row>
    <row r="978" spans="11:12">
      <c r="K978" s="4"/>
      <c r="L978" s="4"/>
    </row>
    <row r="979" spans="11:12">
      <c r="K979" s="4"/>
      <c r="L979" s="4"/>
    </row>
    <row r="980" spans="11:12">
      <c r="K980" s="4"/>
      <c r="L980" s="4"/>
    </row>
    <row r="981" spans="11:12">
      <c r="K981" s="4"/>
      <c r="L981" s="4"/>
    </row>
    <row r="982" spans="11:12">
      <c r="K982" s="4"/>
      <c r="L982" s="4"/>
    </row>
    <row r="983" spans="11:12">
      <c r="K983" s="4"/>
      <c r="L983" s="4"/>
    </row>
    <row r="984" spans="11:12">
      <c r="K984" s="4"/>
      <c r="L984" s="4"/>
    </row>
    <row r="985" spans="11:12">
      <c r="K985" s="4"/>
      <c r="L985" s="4"/>
    </row>
    <row r="986" spans="11:12">
      <c r="K986" s="4"/>
      <c r="L986" s="4"/>
    </row>
    <row r="987" spans="11:12">
      <c r="K987" s="4"/>
      <c r="L987" s="4"/>
    </row>
    <row r="988" spans="11:12">
      <c r="K988" s="4"/>
      <c r="L988" s="4"/>
    </row>
    <row r="989" spans="11:12">
      <c r="K989" s="4"/>
      <c r="L989" s="4"/>
    </row>
    <row r="990" spans="11:12">
      <c r="K990" s="4"/>
      <c r="L990" s="4"/>
    </row>
    <row r="991" spans="11:12">
      <c r="K991" s="4"/>
      <c r="L991" s="4"/>
    </row>
    <row r="992" spans="11:12">
      <c r="K992" s="4"/>
      <c r="L992" s="4"/>
    </row>
    <row r="993" spans="11:12">
      <c r="K993" s="4"/>
      <c r="L993" s="4"/>
    </row>
    <row r="994" spans="11:12">
      <c r="K994" s="4"/>
      <c r="L994" s="4"/>
    </row>
    <row r="995" spans="11:12">
      <c r="K995" s="4"/>
      <c r="L995" s="4"/>
    </row>
    <row r="996" spans="11:12">
      <c r="K996" s="4"/>
      <c r="L996" s="4"/>
    </row>
    <row r="997" spans="11:12">
      <c r="K997" s="4"/>
      <c r="L997" s="4"/>
    </row>
    <row r="998" spans="11:12">
      <c r="K998" s="4"/>
      <c r="L998" s="4"/>
    </row>
    <row r="999" spans="11:12">
      <c r="K999" s="4"/>
      <c r="L999" s="4"/>
    </row>
    <row r="1000" spans="11:12">
      <c r="K1000" s="4"/>
      <c r="L1000" s="4"/>
    </row>
    <row r="1001" spans="11:12">
      <c r="K1001" s="4"/>
      <c r="L1001" s="4"/>
    </row>
    <row r="1002" spans="11:12">
      <c r="K1002" s="4"/>
      <c r="L1002" s="4"/>
    </row>
    <row r="1003" spans="11:12">
      <c r="K1003" s="4"/>
      <c r="L1003" s="4"/>
    </row>
    <row r="1004" spans="11:12">
      <c r="K1004" s="4"/>
      <c r="L1004" s="4"/>
    </row>
    <row r="1005" spans="11:12">
      <c r="K1005" s="4"/>
      <c r="L1005" s="4"/>
    </row>
    <row r="1006" spans="11:12">
      <c r="K1006" s="4"/>
      <c r="L1006" s="4"/>
    </row>
    <row r="1007" spans="11:12">
      <c r="K1007" s="4"/>
      <c r="L1007" s="4"/>
    </row>
    <row r="1008" spans="11:12">
      <c r="K1008" s="4"/>
      <c r="L1008" s="4"/>
    </row>
    <row r="1009" spans="11:12">
      <c r="K1009" s="4"/>
      <c r="L1009" s="4"/>
    </row>
    <row r="1010" spans="11:12">
      <c r="K1010" s="4"/>
      <c r="L1010" s="4"/>
    </row>
    <row r="1011" spans="11:12">
      <c r="K1011" s="4"/>
      <c r="L1011" s="4"/>
    </row>
    <row r="1012" spans="11:12">
      <c r="K1012" s="4"/>
      <c r="L1012" s="4"/>
    </row>
    <row r="1013" spans="11:12">
      <c r="K1013" s="4"/>
      <c r="L1013" s="4"/>
    </row>
    <row r="1014" spans="11:12">
      <c r="K1014" s="4"/>
      <c r="L1014" s="4"/>
    </row>
    <row r="1015" spans="11:12">
      <c r="K1015" s="4"/>
      <c r="L1015" s="4"/>
    </row>
    <row r="1016" spans="11:12">
      <c r="K1016" s="4"/>
      <c r="L1016" s="4"/>
    </row>
    <row r="1017" spans="11:12">
      <c r="K1017" s="4"/>
      <c r="L1017" s="4"/>
    </row>
    <row r="1018" spans="11:12">
      <c r="K1018" s="4"/>
      <c r="L1018" s="4"/>
    </row>
    <row r="1019" spans="11:12">
      <c r="K1019" s="4"/>
      <c r="L1019" s="4"/>
    </row>
    <row r="1020" spans="11:12">
      <c r="K1020" s="4"/>
      <c r="L1020" s="4"/>
    </row>
    <row r="1021" spans="11:12">
      <c r="K1021" s="4"/>
      <c r="L1021" s="4"/>
    </row>
    <row r="1022" spans="11:12">
      <c r="K1022" s="4"/>
      <c r="L1022" s="4"/>
    </row>
    <row r="1023" spans="11:12">
      <c r="K1023" s="4"/>
      <c r="L1023" s="4"/>
    </row>
    <row r="1024" spans="11:12">
      <c r="K1024" s="4"/>
      <c r="L1024" s="4"/>
    </row>
    <row r="1025" spans="11:12">
      <c r="K1025" s="4"/>
      <c r="L1025" s="4"/>
    </row>
    <row r="1026" spans="11:12">
      <c r="K1026" s="4"/>
      <c r="L1026" s="4"/>
    </row>
    <row r="1027" spans="11:12">
      <c r="K1027" s="4"/>
      <c r="L1027" s="4"/>
    </row>
    <row r="1028" spans="11:12">
      <c r="K1028" s="4"/>
      <c r="L1028" s="4"/>
    </row>
    <row r="1029" spans="11:12">
      <c r="K1029" s="4"/>
      <c r="L1029" s="4"/>
    </row>
    <row r="1030" spans="11:12">
      <c r="K1030" s="4"/>
      <c r="L1030" s="4"/>
    </row>
    <row r="1031" spans="11:12">
      <c r="K1031" s="4"/>
      <c r="L1031" s="4"/>
    </row>
    <row r="1032" spans="11:12">
      <c r="K1032" s="4"/>
      <c r="L1032" s="4"/>
    </row>
    <row r="1033" spans="11:12">
      <c r="K1033" s="4"/>
      <c r="L1033" s="4"/>
    </row>
    <row r="1034" spans="11:12">
      <c r="K1034" s="4"/>
      <c r="L1034" s="4"/>
    </row>
    <row r="1035" spans="11:12">
      <c r="K1035" s="4"/>
      <c r="L1035" s="4"/>
    </row>
    <row r="1036" spans="11:12">
      <c r="K1036" s="4"/>
      <c r="L1036" s="4"/>
    </row>
    <row r="1037" spans="11:12">
      <c r="K1037" s="4"/>
      <c r="L1037" s="4"/>
    </row>
    <row r="1038" spans="11:12">
      <c r="K1038" s="4"/>
      <c r="L1038" s="4"/>
    </row>
    <row r="1039" spans="11:12">
      <c r="K1039" s="4"/>
      <c r="L1039" s="4"/>
    </row>
    <row r="1040" spans="11:12">
      <c r="K1040" s="4"/>
      <c r="L1040" s="4"/>
    </row>
    <row r="1041" spans="11:12">
      <c r="K1041" s="4"/>
      <c r="L1041" s="4"/>
    </row>
    <row r="1042" spans="11:12">
      <c r="K1042" s="4"/>
      <c r="L1042" s="4"/>
    </row>
    <row r="1043" spans="11:12">
      <c r="K1043" s="4"/>
      <c r="L1043" s="4"/>
    </row>
    <row r="1044" spans="11:12">
      <c r="K1044" s="4"/>
      <c r="L1044" s="4"/>
    </row>
    <row r="1045" spans="11:12">
      <c r="K1045" s="4"/>
      <c r="L1045" s="4"/>
    </row>
    <row r="1046" spans="11:12">
      <c r="K1046" s="4"/>
      <c r="L1046" s="4"/>
    </row>
    <row r="1047" spans="11:12">
      <c r="K1047" s="4"/>
      <c r="L1047" s="4"/>
    </row>
    <row r="1048" spans="11:12">
      <c r="K1048" s="4"/>
      <c r="L1048" s="4"/>
    </row>
    <row r="1049" spans="11:12">
      <c r="K1049" s="4"/>
      <c r="L1049" s="4"/>
    </row>
    <row r="1050" spans="11:12">
      <c r="K1050" s="4"/>
      <c r="L1050" s="4"/>
    </row>
    <row r="1051" spans="11:12">
      <c r="K1051" s="4"/>
      <c r="L1051" s="4"/>
    </row>
    <row r="1052" spans="11:12">
      <c r="K1052" s="4"/>
      <c r="L1052" s="4"/>
    </row>
    <row r="1053" spans="11:12">
      <c r="K1053" s="4"/>
      <c r="L1053" s="4"/>
    </row>
    <row r="1054" spans="11:12">
      <c r="K1054" s="4"/>
      <c r="L1054" s="4"/>
    </row>
    <row r="1055" spans="11:12">
      <c r="K1055" s="4"/>
      <c r="L1055" s="4"/>
    </row>
    <row r="1056" spans="11:12">
      <c r="K1056" s="4"/>
      <c r="L1056" s="4"/>
    </row>
    <row r="1057" spans="11:12">
      <c r="K1057" s="4"/>
      <c r="L1057" s="4"/>
    </row>
    <row r="1058" spans="11:12">
      <c r="K1058" s="4"/>
      <c r="L1058" s="4"/>
    </row>
    <row r="1059" spans="11:12">
      <c r="K1059" s="4"/>
      <c r="L1059" s="4"/>
    </row>
    <row r="1060" spans="11:12">
      <c r="K1060" s="4"/>
      <c r="L1060" s="4"/>
    </row>
    <row r="1061" spans="11:12">
      <c r="K1061" s="4"/>
      <c r="L1061" s="4"/>
    </row>
    <row r="1062" spans="11:12">
      <c r="K1062" s="4"/>
      <c r="L1062" s="4"/>
    </row>
    <row r="1063" spans="11:12">
      <c r="K1063" s="4"/>
      <c r="L1063" s="4"/>
    </row>
    <row r="1064" spans="11:12">
      <c r="K1064" s="4"/>
      <c r="L1064" s="4"/>
    </row>
    <row r="1065" spans="11:12">
      <c r="K1065" s="4"/>
      <c r="L1065" s="4"/>
    </row>
    <row r="1066" spans="11:12">
      <c r="K1066" s="4"/>
      <c r="L1066" s="4"/>
    </row>
    <row r="1067" spans="11:12">
      <c r="K1067" s="4"/>
      <c r="L1067" s="4"/>
    </row>
    <row r="1068" spans="11:12">
      <c r="K1068" s="4"/>
      <c r="L1068" s="4"/>
    </row>
    <row r="1069" spans="11:12">
      <c r="K1069" s="4"/>
      <c r="L1069" s="4"/>
    </row>
    <row r="1070" spans="11:12">
      <c r="K1070" s="4"/>
      <c r="L1070" s="4"/>
    </row>
    <row r="1071" spans="11:12">
      <c r="K1071" s="4"/>
      <c r="L1071" s="4"/>
    </row>
    <row r="1072" spans="11:12">
      <c r="K1072" s="4"/>
      <c r="L1072" s="4"/>
    </row>
    <row r="1073" spans="11:12">
      <c r="K1073" s="4"/>
      <c r="L1073" s="4"/>
    </row>
    <row r="1074" spans="11:12">
      <c r="K1074" s="4"/>
      <c r="L1074" s="4"/>
    </row>
    <row r="1075" spans="11:12">
      <c r="K1075" s="4"/>
      <c r="L1075" s="4"/>
    </row>
    <row r="1076" spans="11:12">
      <c r="K1076" s="4"/>
      <c r="L1076" s="4"/>
    </row>
    <row r="1077" spans="11:12">
      <c r="K1077" s="4"/>
      <c r="L1077" s="4"/>
    </row>
    <row r="1078" spans="11:12">
      <c r="K1078" s="4"/>
      <c r="L1078" s="4"/>
    </row>
    <row r="1079" spans="11:12">
      <c r="K1079" s="4"/>
      <c r="L1079" s="4"/>
    </row>
    <row r="1080" spans="11:12">
      <c r="K1080" s="4"/>
      <c r="L1080" s="4"/>
    </row>
    <row r="1081" spans="11:12">
      <c r="K1081" s="4"/>
      <c r="L1081" s="4"/>
    </row>
    <row r="1082" spans="11:12">
      <c r="K1082" s="4"/>
      <c r="L1082" s="4"/>
    </row>
    <row r="1083" spans="11:12">
      <c r="K1083" s="4"/>
      <c r="L1083" s="4"/>
    </row>
    <row r="1084" spans="11:12">
      <c r="K1084" s="4"/>
      <c r="L1084" s="4"/>
    </row>
    <row r="1085" spans="11:12">
      <c r="K1085" s="4"/>
      <c r="L1085" s="4"/>
    </row>
    <row r="1086" spans="11:12">
      <c r="K1086" s="4"/>
      <c r="L1086" s="4"/>
    </row>
    <row r="1087" spans="11:12">
      <c r="K1087" s="4"/>
      <c r="L1087" s="4"/>
    </row>
    <row r="1088" spans="11:12">
      <c r="K1088" s="4"/>
      <c r="L1088" s="4"/>
    </row>
    <row r="1089" spans="11:12">
      <c r="K1089" s="4"/>
      <c r="L1089" s="4"/>
    </row>
    <row r="1090" spans="11:12">
      <c r="K1090" s="4"/>
      <c r="L1090" s="4"/>
    </row>
    <row r="1091" spans="11:12">
      <c r="K1091" s="4"/>
      <c r="L1091" s="4"/>
    </row>
    <row r="1092" spans="11:12">
      <c r="K1092" s="4"/>
      <c r="L1092" s="4"/>
    </row>
    <row r="1093" spans="11:12">
      <c r="K1093" s="4"/>
      <c r="L1093" s="4"/>
    </row>
    <row r="1094" spans="11:12">
      <c r="K1094" s="4"/>
      <c r="L1094" s="4"/>
    </row>
    <row r="1095" spans="11:12">
      <c r="K1095" s="4"/>
      <c r="L1095" s="4"/>
    </row>
    <row r="1096" spans="11:12">
      <c r="K1096" s="4"/>
      <c r="L1096" s="4"/>
    </row>
    <row r="1097" spans="11:12">
      <c r="K1097" s="4"/>
      <c r="L1097" s="4"/>
    </row>
    <row r="1098" spans="11:12">
      <c r="K1098" s="4"/>
      <c r="L1098" s="4"/>
    </row>
    <row r="1099" spans="11:12">
      <c r="K1099" s="4"/>
      <c r="L1099" s="4"/>
    </row>
    <row r="1100" spans="11:12">
      <c r="K1100" s="4"/>
      <c r="L1100" s="4"/>
    </row>
    <row r="1101" spans="11:12">
      <c r="K1101" s="4"/>
      <c r="L1101" s="4"/>
    </row>
    <row r="1102" spans="11:12">
      <c r="K1102" s="4"/>
      <c r="L1102" s="4"/>
    </row>
    <row r="1103" spans="11:12">
      <c r="K1103" s="4"/>
      <c r="L1103" s="4"/>
    </row>
    <row r="1104" spans="11:12">
      <c r="K1104" s="4"/>
      <c r="L1104" s="4"/>
    </row>
    <row r="1105" spans="11:12">
      <c r="K1105" s="4"/>
      <c r="L1105" s="4"/>
    </row>
    <row r="1106" spans="11:12">
      <c r="K1106" s="4"/>
      <c r="L1106" s="4"/>
    </row>
    <row r="1107" spans="11:12">
      <c r="K1107" s="4"/>
      <c r="L1107" s="4"/>
    </row>
    <row r="1108" spans="11:12">
      <c r="K1108" s="4"/>
      <c r="L1108" s="4"/>
    </row>
    <row r="1109" spans="11:12">
      <c r="K1109" s="4"/>
      <c r="L1109" s="4"/>
    </row>
    <row r="1110" spans="11:12">
      <c r="K1110" s="4"/>
      <c r="L1110" s="4"/>
    </row>
    <row r="1111" spans="11:12">
      <c r="K1111" s="4"/>
      <c r="L1111" s="4"/>
    </row>
    <row r="1112" spans="11:12">
      <c r="K1112" s="4"/>
      <c r="L1112" s="4"/>
    </row>
    <row r="1113" spans="11:12">
      <c r="K1113" s="4"/>
      <c r="L1113" s="4"/>
    </row>
    <row r="1114" spans="11:12">
      <c r="K1114" s="4"/>
      <c r="L1114" s="4"/>
    </row>
    <row r="1115" spans="11:12">
      <c r="K1115" s="4"/>
      <c r="L1115" s="4"/>
    </row>
    <row r="1116" spans="11:12">
      <c r="K1116" s="4"/>
      <c r="L1116" s="4"/>
    </row>
    <row r="1117" spans="11:12">
      <c r="K1117" s="4"/>
      <c r="L1117" s="4"/>
    </row>
    <row r="1118" spans="11:12">
      <c r="K1118" s="4"/>
      <c r="L1118" s="4"/>
    </row>
    <row r="1119" spans="11:12">
      <c r="K1119" s="4"/>
      <c r="L1119" s="4"/>
    </row>
    <row r="1120" spans="11:12">
      <c r="K1120" s="4"/>
      <c r="L1120" s="4"/>
    </row>
    <row r="1121" spans="11:12">
      <c r="K1121" s="4"/>
      <c r="L1121" s="4"/>
    </row>
    <row r="1122" spans="11:12">
      <c r="K1122" s="4"/>
      <c r="L1122" s="4"/>
    </row>
    <row r="1123" spans="11:12">
      <c r="K1123" s="4"/>
      <c r="L1123" s="4"/>
    </row>
    <row r="1124" spans="11:12">
      <c r="K1124" s="4"/>
      <c r="L1124" s="4"/>
    </row>
    <row r="1125" spans="11:12">
      <c r="K1125" s="4"/>
      <c r="L1125" s="4"/>
    </row>
    <row r="1126" spans="11:12">
      <c r="K1126" s="4"/>
      <c r="L1126" s="4"/>
    </row>
    <row r="1127" spans="11:12">
      <c r="K1127" s="4"/>
      <c r="L1127" s="4"/>
    </row>
    <row r="1128" spans="11:12">
      <c r="K1128" s="4"/>
      <c r="L1128" s="4"/>
    </row>
    <row r="1129" spans="11:12">
      <c r="K1129" s="4"/>
      <c r="L1129" s="4"/>
    </row>
    <row r="1130" spans="11:12">
      <c r="K1130" s="4"/>
      <c r="L1130" s="4"/>
    </row>
    <row r="1131" spans="11:12">
      <c r="K1131" s="4"/>
      <c r="L1131" s="4"/>
    </row>
    <row r="1132" spans="11:12">
      <c r="K1132" s="4"/>
      <c r="L1132" s="4"/>
    </row>
    <row r="1133" spans="11:12">
      <c r="K1133" s="4"/>
      <c r="L1133" s="4"/>
    </row>
    <row r="1134" spans="11:12">
      <c r="K1134" s="4"/>
      <c r="L1134" s="4"/>
    </row>
    <row r="1135" spans="11:12">
      <c r="K1135" s="4"/>
      <c r="L1135" s="4"/>
    </row>
    <row r="1136" spans="11:12">
      <c r="K1136" s="4"/>
      <c r="L1136" s="4"/>
    </row>
    <row r="1137" spans="11:12">
      <c r="K1137" s="4"/>
      <c r="L1137" s="4"/>
    </row>
    <row r="1138" spans="11:12">
      <c r="K1138" s="4"/>
      <c r="L1138" s="4"/>
    </row>
    <row r="1139" spans="11:12">
      <c r="K1139" s="4"/>
      <c r="L1139" s="4"/>
    </row>
    <row r="1140" spans="11:12">
      <c r="K1140" s="4"/>
      <c r="L1140" s="4"/>
    </row>
    <row r="1141" spans="11:12">
      <c r="K1141" s="4"/>
      <c r="L1141" s="4"/>
    </row>
    <row r="1142" spans="11:12">
      <c r="K1142" s="4"/>
      <c r="L1142" s="4"/>
    </row>
    <row r="1143" spans="11:12">
      <c r="K1143" s="4"/>
      <c r="L1143" s="4"/>
    </row>
    <row r="1144" spans="11:12">
      <c r="K1144" s="4"/>
      <c r="L1144" s="4"/>
    </row>
    <row r="1145" spans="11:12">
      <c r="K1145" s="4"/>
      <c r="L1145" s="4"/>
    </row>
    <row r="1146" spans="11:12">
      <c r="K1146" s="4"/>
      <c r="L1146" s="4"/>
    </row>
    <row r="1147" spans="11:12">
      <c r="K1147" s="4"/>
      <c r="L1147" s="4"/>
    </row>
    <row r="1148" spans="11:12">
      <c r="K1148" s="4"/>
      <c r="L1148" s="4"/>
    </row>
    <row r="1149" spans="11:12">
      <c r="K1149" s="4"/>
      <c r="L1149" s="4"/>
    </row>
    <row r="1150" spans="11:12">
      <c r="K1150" s="4"/>
      <c r="L1150" s="4"/>
    </row>
    <row r="1151" spans="11:12">
      <c r="K1151" s="4"/>
      <c r="L1151" s="4"/>
    </row>
    <row r="1152" spans="11:12">
      <c r="K1152" s="4"/>
      <c r="L1152" s="4"/>
    </row>
    <row r="1153" spans="11:12">
      <c r="K1153" s="4"/>
      <c r="L1153" s="4"/>
    </row>
    <row r="1154" spans="11:12">
      <c r="K1154" s="4"/>
      <c r="L1154" s="4"/>
    </row>
    <row r="1155" spans="11:12">
      <c r="K1155" s="4"/>
      <c r="L1155" s="4"/>
    </row>
    <row r="1156" spans="11:12">
      <c r="K1156" s="4"/>
      <c r="L1156" s="4"/>
    </row>
    <row r="1157" spans="11:12">
      <c r="K1157" s="4"/>
      <c r="L1157" s="4"/>
    </row>
    <row r="1158" spans="11:12">
      <c r="K1158" s="4"/>
      <c r="L1158" s="4"/>
    </row>
    <row r="1159" spans="11:12">
      <c r="K1159" s="4"/>
      <c r="L1159" s="4"/>
    </row>
    <row r="1160" spans="11:12">
      <c r="K1160" s="4"/>
      <c r="L1160" s="4"/>
    </row>
    <row r="1161" spans="11:12">
      <c r="K1161" s="4"/>
      <c r="L1161" s="4"/>
    </row>
    <row r="1162" spans="11:12">
      <c r="K1162" s="4"/>
      <c r="L1162" s="4"/>
    </row>
    <row r="1163" spans="11:12">
      <c r="K1163" s="4"/>
      <c r="L1163" s="4"/>
    </row>
    <row r="1164" spans="11:12">
      <c r="K1164" s="4"/>
      <c r="L1164" s="4"/>
    </row>
    <row r="1165" spans="11:12">
      <c r="K1165" s="4"/>
      <c r="L1165" s="4"/>
    </row>
    <row r="1166" spans="11:12">
      <c r="K1166" s="4"/>
      <c r="L1166" s="4"/>
    </row>
    <row r="1167" spans="11:12">
      <c r="K1167" s="4"/>
      <c r="L1167" s="4"/>
    </row>
    <row r="1168" spans="11:12">
      <c r="K1168" s="4"/>
      <c r="L1168" s="4"/>
    </row>
    <row r="1169" spans="11:12">
      <c r="K1169" s="4"/>
      <c r="L1169" s="4"/>
    </row>
    <row r="1170" spans="11:12">
      <c r="K1170" s="4"/>
      <c r="L1170" s="4"/>
    </row>
    <row r="1171" spans="11:12">
      <c r="K1171" s="4"/>
      <c r="L1171" s="4"/>
    </row>
    <row r="1172" spans="11:12">
      <c r="K1172" s="4"/>
      <c r="L1172" s="4"/>
    </row>
    <row r="1173" spans="11:12">
      <c r="K1173" s="4"/>
      <c r="L1173" s="4"/>
    </row>
    <row r="1174" spans="11:12">
      <c r="K1174" s="4"/>
      <c r="L1174" s="4"/>
    </row>
    <row r="1175" spans="11:12">
      <c r="K1175" s="4"/>
      <c r="L1175" s="4"/>
    </row>
    <row r="1176" spans="11:12">
      <c r="K1176" s="4"/>
      <c r="L1176" s="4"/>
    </row>
    <row r="1177" spans="11:12">
      <c r="K1177" s="4"/>
      <c r="L1177" s="4"/>
    </row>
    <row r="1178" spans="11:12">
      <c r="K1178" s="4"/>
      <c r="L1178" s="4"/>
    </row>
    <row r="1179" spans="11:12">
      <c r="K1179" s="4"/>
      <c r="L1179" s="4"/>
    </row>
    <row r="1180" spans="11:12">
      <c r="K1180" s="4"/>
      <c r="L1180" s="4"/>
    </row>
    <row r="1181" spans="11:12">
      <c r="K1181" s="4"/>
      <c r="L1181" s="4"/>
    </row>
    <row r="1182" spans="11:12">
      <c r="K1182" s="4"/>
      <c r="L1182" s="4"/>
    </row>
    <row r="1183" spans="11:12">
      <c r="K1183" s="4"/>
      <c r="L1183" s="4"/>
    </row>
    <row r="1184" spans="11:12">
      <c r="K1184" s="4"/>
      <c r="L1184" s="4"/>
    </row>
    <row r="1185" spans="11:12">
      <c r="K1185" s="4"/>
      <c r="L1185" s="4"/>
    </row>
    <row r="1186" spans="11:12">
      <c r="K1186" s="4"/>
      <c r="L1186" s="4"/>
    </row>
    <row r="1187" spans="11:12">
      <c r="K1187" s="4"/>
      <c r="L1187" s="4"/>
    </row>
    <row r="1188" spans="11:12">
      <c r="K1188" s="4"/>
      <c r="L1188" s="4"/>
    </row>
    <row r="1189" spans="11:12">
      <c r="K1189" s="4"/>
      <c r="L1189" s="4"/>
    </row>
    <row r="1190" spans="11:12">
      <c r="K1190" s="4"/>
      <c r="L1190" s="4"/>
    </row>
    <row r="1191" spans="11:12">
      <c r="K1191" s="4"/>
      <c r="L1191" s="4"/>
    </row>
    <row r="1192" spans="11:12">
      <c r="K1192" s="4"/>
      <c r="L1192" s="4"/>
    </row>
    <row r="1193" spans="11:12">
      <c r="K1193" s="4"/>
      <c r="L1193" s="4"/>
    </row>
    <row r="1194" spans="11:12">
      <c r="K1194" s="4"/>
      <c r="L1194" s="4"/>
    </row>
    <row r="1195" spans="11:12">
      <c r="K1195" s="4"/>
      <c r="L1195" s="4"/>
    </row>
    <row r="1196" spans="11:12">
      <c r="K1196" s="4"/>
      <c r="L1196" s="4"/>
    </row>
    <row r="1197" spans="11:12">
      <c r="K1197" s="4"/>
      <c r="L1197" s="4"/>
    </row>
    <row r="1198" spans="11:12">
      <c r="K1198" s="4"/>
      <c r="L1198" s="4"/>
    </row>
    <row r="1199" spans="11:12">
      <c r="K1199" s="4"/>
      <c r="L1199" s="4"/>
    </row>
    <row r="1200" spans="11:12">
      <c r="K1200" s="4"/>
      <c r="L1200" s="4"/>
    </row>
    <row r="1201" spans="11:12">
      <c r="K1201" s="4"/>
      <c r="L1201" s="4"/>
    </row>
    <row r="1202" spans="11:12">
      <c r="K1202" s="4"/>
      <c r="L1202" s="4"/>
    </row>
    <row r="1203" spans="11:12">
      <c r="K1203" s="4"/>
      <c r="L1203" s="4"/>
    </row>
    <row r="1204" spans="11:12">
      <c r="K1204" s="4"/>
      <c r="L1204" s="4"/>
    </row>
    <row r="1205" spans="11:12">
      <c r="K1205" s="4"/>
      <c r="L1205" s="4"/>
    </row>
    <row r="1206" spans="11:12">
      <c r="K1206" s="4"/>
      <c r="L1206" s="4"/>
    </row>
    <row r="1207" spans="11:12">
      <c r="K1207" s="4"/>
      <c r="L1207" s="4"/>
    </row>
    <row r="1208" spans="11:12">
      <c r="K1208" s="4"/>
      <c r="L1208" s="4"/>
    </row>
    <row r="1209" spans="11:12">
      <c r="K1209" s="4"/>
      <c r="L1209" s="4"/>
    </row>
    <row r="1210" spans="11:12">
      <c r="K1210" s="4"/>
      <c r="L1210" s="4"/>
    </row>
    <row r="1211" spans="11:12">
      <c r="K1211" s="4"/>
      <c r="L1211" s="4"/>
    </row>
    <row r="1212" spans="11:12">
      <c r="K1212" s="4"/>
      <c r="L1212" s="4"/>
    </row>
    <row r="1213" spans="11:12">
      <c r="K1213" s="4"/>
      <c r="L1213" s="4"/>
    </row>
    <row r="1214" spans="11:12">
      <c r="K1214" s="4"/>
      <c r="L1214" s="4"/>
    </row>
    <row r="1215" spans="11:12">
      <c r="K1215" s="4"/>
      <c r="L1215" s="4"/>
    </row>
    <row r="1216" spans="11:12">
      <c r="K1216" s="4"/>
      <c r="L1216" s="4"/>
    </row>
    <row r="1217" spans="11:12">
      <c r="K1217" s="4"/>
      <c r="L1217" s="4"/>
    </row>
    <row r="1218" spans="11:12">
      <c r="K1218" s="4"/>
      <c r="L1218" s="4"/>
    </row>
    <row r="1219" spans="11:12">
      <c r="K1219" s="4"/>
      <c r="L1219" s="4"/>
    </row>
    <row r="1220" spans="11:12">
      <c r="K1220" s="4"/>
      <c r="L1220" s="4"/>
    </row>
    <row r="1221" spans="11:12">
      <c r="K1221" s="4"/>
      <c r="L1221" s="4"/>
    </row>
    <row r="1222" spans="11:12">
      <c r="K1222" s="4"/>
      <c r="L1222" s="4"/>
    </row>
    <row r="1223" spans="11:12">
      <c r="K1223" s="4"/>
      <c r="L1223" s="4"/>
    </row>
    <row r="1224" spans="11:12">
      <c r="K1224" s="4"/>
      <c r="L1224" s="4"/>
    </row>
    <row r="1225" spans="11:12">
      <c r="K1225" s="4"/>
      <c r="L1225" s="4"/>
    </row>
    <row r="1226" spans="11:12">
      <c r="K1226" s="4"/>
      <c r="L1226" s="4"/>
    </row>
    <row r="1227" spans="11:12">
      <c r="K1227" s="4"/>
      <c r="L1227" s="4"/>
    </row>
    <row r="1228" spans="11:12">
      <c r="K1228" s="4"/>
      <c r="L1228" s="4"/>
    </row>
    <row r="1229" spans="11:12">
      <c r="K1229" s="4"/>
      <c r="L1229" s="4"/>
    </row>
    <row r="1230" spans="11:12">
      <c r="K1230" s="4"/>
      <c r="L1230" s="4"/>
    </row>
    <row r="1231" spans="11:12">
      <c r="K1231" s="4"/>
      <c r="L1231" s="4"/>
    </row>
    <row r="1232" spans="11:12">
      <c r="K1232" s="4"/>
      <c r="L1232" s="4"/>
    </row>
    <row r="1233" spans="11:12">
      <c r="K1233" s="4"/>
      <c r="L1233" s="4"/>
    </row>
    <row r="1234" spans="11:12">
      <c r="K1234" s="4"/>
      <c r="L1234" s="4"/>
    </row>
    <row r="1235" spans="11:12">
      <c r="K1235" s="4"/>
      <c r="L1235" s="4"/>
    </row>
    <row r="1236" spans="11:12">
      <c r="K1236" s="4"/>
      <c r="L1236" s="4"/>
    </row>
    <row r="1237" spans="11:12">
      <c r="K1237" s="4"/>
      <c r="L1237" s="4"/>
    </row>
    <row r="1238" spans="11:12">
      <c r="K1238" s="4"/>
      <c r="L1238" s="4"/>
    </row>
    <row r="1239" spans="11:12">
      <c r="K1239" s="4"/>
      <c r="L1239" s="4"/>
    </row>
    <row r="1240" spans="11:12">
      <c r="K1240" s="4"/>
      <c r="L1240" s="4"/>
    </row>
    <row r="1241" spans="11:12">
      <c r="K1241" s="4"/>
      <c r="L1241" s="4"/>
    </row>
    <row r="1242" spans="11:12">
      <c r="K1242" s="4"/>
      <c r="L1242" s="4"/>
    </row>
    <row r="1243" spans="11:12">
      <c r="K1243" s="4"/>
      <c r="L1243" s="4"/>
    </row>
    <row r="1244" spans="11:12">
      <c r="K1244" s="4"/>
      <c r="L1244" s="4"/>
    </row>
    <row r="1245" spans="11:12">
      <c r="K1245" s="4"/>
      <c r="L1245" s="4"/>
    </row>
    <row r="1246" spans="11:12">
      <c r="K1246" s="4"/>
      <c r="L1246" s="4"/>
    </row>
    <row r="1247" spans="11:12">
      <c r="K1247" s="4"/>
      <c r="L1247" s="4"/>
    </row>
    <row r="1248" spans="11:12">
      <c r="K1248" s="4"/>
      <c r="L1248" s="4"/>
    </row>
    <row r="1249" spans="11:12">
      <c r="K1249" s="4"/>
      <c r="L1249" s="4"/>
    </row>
    <row r="1250" spans="11:12">
      <c r="K1250" s="4"/>
      <c r="L1250" s="4"/>
    </row>
    <row r="1251" spans="11:12">
      <c r="K1251" s="4"/>
      <c r="L1251" s="4"/>
    </row>
    <row r="1252" spans="11:12">
      <c r="K1252" s="4"/>
      <c r="L1252" s="4"/>
    </row>
    <row r="1253" spans="11:12">
      <c r="K1253" s="4"/>
      <c r="L1253" s="4"/>
    </row>
    <row r="1254" spans="11:12">
      <c r="K1254" s="4"/>
      <c r="L1254" s="4"/>
    </row>
    <row r="1255" spans="11:12">
      <c r="K1255" s="4"/>
      <c r="L1255" s="4"/>
    </row>
    <row r="1256" spans="11:12">
      <c r="K1256" s="4"/>
      <c r="L1256" s="4"/>
    </row>
    <row r="1257" spans="11:12">
      <c r="K1257" s="4"/>
      <c r="L1257" s="4"/>
    </row>
    <row r="1258" spans="11:12">
      <c r="K1258" s="4"/>
      <c r="L1258" s="4"/>
    </row>
    <row r="1259" spans="11:12">
      <c r="K1259" s="4"/>
      <c r="L1259" s="4"/>
    </row>
    <row r="1260" spans="11:12">
      <c r="K1260" s="4"/>
      <c r="L1260" s="4"/>
    </row>
    <row r="1261" spans="11:12">
      <c r="K1261" s="4"/>
      <c r="L1261" s="4"/>
    </row>
    <row r="1262" spans="11:12">
      <c r="K1262" s="4"/>
      <c r="L1262" s="4"/>
    </row>
    <row r="1263" spans="11:12">
      <c r="K1263" s="4"/>
      <c r="L1263" s="4"/>
    </row>
    <row r="1264" spans="11:12">
      <c r="K1264" s="4"/>
      <c r="L1264" s="4"/>
    </row>
    <row r="1265" spans="11:12">
      <c r="K1265" s="4"/>
      <c r="L1265" s="4"/>
    </row>
    <row r="1266" spans="11:12">
      <c r="K1266" s="4"/>
      <c r="L1266" s="4"/>
    </row>
    <row r="1267" spans="11:12">
      <c r="K1267" s="4"/>
      <c r="L1267" s="4"/>
    </row>
    <row r="1268" spans="11:12">
      <c r="K1268" s="4"/>
      <c r="L1268" s="4"/>
    </row>
    <row r="1269" spans="11:12">
      <c r="K1269" s="4"/>
      <c r="L1269" s="4"/>
    </row>
    <row r="1270" spans="11:12">
      <c r="K1270" s="4"/>
      <c r="L1270" s="4"/>
    </row>
    <row r="1271" spans="11:12">
      <c r="K1271" s="4"/>
      <c r="L1271" s="4"/>
    </row>
    <row r="1272" spans="11:12">
      <c r="K1272" s="4"/>
      <c r="L1272" s="4"/>
    </row>
    <row r="1273" spans="11:12">
      <c r="K1273" s="4"/>
      <c r="L1273" s="4"/>
    </row>
    <row r="1274" spans="11:12">
      <c r="K1274" s="4"/>
      <c r="L1274" s="4"/>
    </row>
    <row r="1275" spans="11:12">
      <c r="K1275" s="4"/>
      <c r="L1275" s="4"/>
    </row>
    <row r="1276" spans="11:12">
      <c r="K1276" s="4"/>
      <c r="L1276" s="4"/>
    </row>
    <row r="1277" spans="11:12">
      <c r="K1277" s="4"/>
      <c r="L1277" s="4"/>
    </row>
    <row r="1278" spans="11:12">
      <c r="K1278" s="4"/>
      <c r="L1278" s="4"/>
    </row>
    <row r="1279" spans="11:12">
      <c r="K1279" s="4"/>
      <c r="L1279" s="4"/>
    </row>
    <row r="1280" spans="11:12">
      <c r="K1280" s="4"/>
      <c r="L1280" s="4"/>
    </row>
    <row r="1281" spans="11:12">
      <c r="K1281" s="4"/>
      <c r="L1281" s="4"/>
    </row>
    <row r="1282" spans="11:12">
      <c r="K1282" s="4"/>
      <c r="L1282" s="4"/>
    </row>
    <row r="1283" spans="11:12">
      <c r="K1283" s="4"/>
      <c r="L1283" s="4"/>
    </row>
    <row r="1284" spans="11:12">
      <c r="K1284" s="4"/>
      <c r="L1284" s="4"/>
    </row>
    <row r="1285" spans="11:12">
      <c r="K1285" s="4"/>
      <c r="L1285" s="4"/>
    </row>
    <row r="1286" spans="11:12">
      <c r="K1286" s="4"/>
      <c r="L1286" s="4"/>
    </row>
    <row r="1287" spans="11:12">
      <c r="K1287" s="4"/>
      <c r="L1287" s="4"/>
    </row>
    <row r="1288" spans="11:12">
      <c r="K1288" s="4"/>
      <c r="L1288" s="4"/>
    </row>
    <row r="1289" spans="11:12">
      <c r="K1289" s="4"/>
      <c r="L1289" s="4"/>
    </row>
    <row r="1290" spans="11:12">
      <c r="K1290" s="4"/>
      <c r="L1290" s="4"/>
    </row>
    <row r="1291" spans="11:12">
      <c r="K1291" s="4"/>
      <c r="L1291" s="4"/>
    </row>
    <row r="1292" spans="11:12">
      <c r="K1292" s="4"/>
      <c r="L1292" s="4"/>
    </row>
    <row r="1293" spans="11:12">
      <c r="K1293" s="4"/>
      <c r="L1293" s="4"/>
    </row>
    <row r="1294" spans="11:12">
      <c r="K1294" s="4"/>
      <c r="L1294" s="4"/>
    </row>
    <row r="1295" spans="11:12">
      <c r="K1295" s="4"/>
      <c r="L1295" s="4"/>
    </row>
    <row r="1296" spans="11:12">
      <c r="K1296" s="4"/>
      <c r="L1296" s="4"/>
    </row>
    <row r="1297" spans="11:12">
      <c r="K1297" s="4"/>
      <c r="L1297" s="4"/>
    </row>
    <row r="1298" spans="11:12">
      <c r="K1298" s="4"/>
      <c r="L1298" s="4"/>
    </row>
    <row r="1299" spans="11:12">
      <c r="K1299" s="4"/>
      <c r="L1299" s="4"/>
    </row>
    <row r="1300" spans="11:12">
      <c r="K1300" s="4"/>
      <c r="L1300" s="4"/>
    </row>
    <row r="1301" spans="11:12">
      <c r="K1301" s="4"/>
      <c r="L1301" s="4"/>
    </row>
    <row r="1302" spans="11:12">
      <c r="K1302" s="4"/>
      <c r="L1302" s="4"/>
    </row>
    <row r="1303" spans="11:12">
      <c r="K1303" s="4"/>
      <c r="L1303" s="4"/>
    </row>
    <row r="1304" spans="11:12">
      <c r="K1304" s="4"/>
      <c r="L1304" s="4"/>
    </row>
    <row r="1305" spans="11:12">
      <c r="K1305" s="4"/>
      <c r="L1305" s="4"/>
    </row>
    <row r="1306" spans="11:12">
      <c r="K1306" s="4"/>
      <c r="L1306" s="4"/>
    </row>
    <row r="1307" spans="11:12">
      <c r="K1307" s="4"/>
      <c r="L1307" s="4"/>
    </row>
    <row r="1308" spans="11:12">
      <c r="K1308" s="4"/>
      <c r="L1308" s="4"/>
    </row>
    <row r="1309" spans="11:12">
      <c r="K1309" s="4"/>
      <c r="L1309" s="4"/>
    </row>
    <row r="1310" spans="11:12">
      <c r="K1310" s="4"/>
      <c r="L1310" s="4"/>
    </row>
    <row r="1311" spans="11:12">
      <c r="K1311" s="4"/>
      <c r="L1311" s="4"/>
    </row>
    <row r="1312" spans="11:12">
      <c r="K1312" s="4"/>
      <c r="L1312" s="4"/>
    </row>
    <row r="1313" spans="11:12">
      <c r="K1313" s="4"/>
      <c r="L1313" s="4"/>
    </row>
    <row r="1314" spans="11:12">
      <c r="K1314" s="4"/>
      <c r="L1314" s="4"/>
    </row>
    <row r="1315" spans="11:12">
      <c r="K1315" s="4"/>
      <c r="L1315" s="4"/>
    </row>
    <row r="1316" spans="11:12">
      <c r="K1316" s="4"/>
      <c r="L1316" s="4"/>
    </row>
    <row r="1317" spans="11:12">
      <c r="K1317" s="4"/>
      <c r="L1317" s="4"/>
    </row>
    <row r="1318" spans="11:12">
      <c r="K1318" s="4"/>
      <c r="L1318" s="4"/>
    </row>
    <row r="1319" spans="11:12">
      <c r="K1319" s="4"/>
      <c r="L1319" s="4"/>
    </row>
    <row r="1320" spans="11:12">
      <c r="K1320" s="4"/>
      <c r="L1320" s="4"/>
    </row>
    <row r="1321" spans="11:12">
      <c r="K1321" s="4"/>
      <c r="L1321" s="4"/>
    </row>
    <row r="1322" spans="11:12">
      <c r="K1322" s="4"/>
      <c r="L1322" s="4"/>
    </row>
    <row r="1323" spans="11:12">
      <c r="K1323" s="4"/>
      <c r="L1323" s="4"/>
    </row>
    <row r="1324" spans="11:12">
      <c r="K1324" s="4"/>
      <c r="L1324" s="4"/>
    </row>
    <row r="1325" spans="11:12">
      <c r="K1325" s="4"/>
      <c r="L1325" s="4"/>
    </row>
    <row r="1326" spans="11:12">
      <c r="K1326" s="4"/>
      <c r="L1326" s="4"/>
    </row>
    <row r="1327" spans="11:12">
      <c r="K1327" s="4"/>
      <c r="L1327" s="4"/>
    </row>
    <row r="1328" spans="11:12">
      <c r="K1328" s="4"/>
      <c r="L1328" s="4"/>
    </row>
    <row r="1329" spans="11:12">
      <c r="K1329" s="4"/>
      <c r="L1329" s="4"/>
    </row>
    <row r="1330" spans="11:12">
      <c r="K1330" s="4"/>
      <c r="L1330" s="4"/>
    </row>
    <row r="1331" spans="11:12">
      <c r="K1331" s="4"/>
      <c r="L1331" s="4"/>
    </row>
    <row r="1332" spans="11:12">
      <c r="K1332" s="4"/>
      <c r="L1332" s="4"/>
    </row>
    <row r="1333" spans="11:12">
      <c r="K1333" s="4"/>
      <c r="L1333" s="4"/>
    </row>
    <row r="1334" spans="11:12">
      <c r="K1334" s="4"/>
      <c r="L1334" s="4"/>
    </row>
    <row r="1335" spans="11:12">
      <c r="K1335" s="4"/>
      <c r="L1335" s="4"/>
    </row>
    <row r="1336" spans="11:12">
      <c r="K1336" s="4"/>
      <c r="L1336" s="4"/>
    </row>
    <row r="1337" spans="11:12">
      <c r="K1337" s="4"/>
      <c r="L1337" s="4"/>
    </row>
    <row r="1338" spans="11:12">
      <c r="K1338" s="4"/>
      <c r="L1338" s="4"/>
    </row>
    <row r="1339" spans="11:12">
      <c r="K1339" s="4"/>
      <c r="L1339" s="4"/>
    </row>
    <row r="1340" spans="11:12">
      <c r="K1340" s="4"/>
      <c r="L1340" s="4"/>
    </row>
    <row r="1341" spans="11:12">
      <c r="K1341" s="4"/>
      <c r="L1341" s="4"/>
    </row>
    <row r="1342" spans="11:12">
      <c r="K1342" s="4"/>
      <c r="L1342" s="4"/>
    </row>
    <row r="1343" spans="11:12">
      <c r="K1343" s="4"/>
      <c r="L1343" s="4"/>
    </row>
    <row r="1344" spans="11:12">
      <c r="K1344" s="4"/>
      <c r="L1344" s="4"/>
    </row>
    <row r="1345" spans="11:12">
      <c r="K1345" s="4"/>
      <c r="L1345" s="4"/>
    </row>
    <row r="1346" spans="11:12">
      <c r="K1346" s="4"/>
      <c r="L1346" s="4"/>
    </row>
    <row r="1347" spans="11:12">
      <c r="K1347" s="4"/>
      <c r="L1347" s="4"/>
    </row>
    <row r="1348" spans="11:12">
      <c r="K1348" s="4"/>
      <c r="L1348" s="4"/>
    </row>
    <row r="1349" spans="11:12">
      <c r="K1349" s="4"/>
      <c r="L1349" s="4"/>
    </row>
    <row r="1350" spans="11:12">
      <c r="K1350" s="4"/>
      <c r="L1350" s="4"/>
    </row>
    <row r="1351" spans="11:12">
      <c r="K1351" s="4"/>
      <c r="L1351" s="4"/>
    </row>
    <row r="1352" spans="11:12">
      <c r="K1352" s="4"/>
      <c r="L1352" s="4"/>
    </row>
    <row r="1353" spans="11:12">
      <c r="K1353" s="4"/>
      <c r="L1353" s="4"/>
    </row>
    <row r="1354" spans="11:12">
      <c r="K1354" s="4"/>
      <c r="L1354" s="4"/>
    </row>
    <row r="1355" spans="11:12">
      <c r="K1355" s="4"/>
      <c r="L1355" s="4"/>
    </row>
    <row r="1356" spans="11:12">
      <c r="K1356" s="4"/>
      <c r="L1356" s="4"/>
    </row>
    <row r="1357" spans="11:12">
      <c r="K1357" s="4"/>
      <c r="L1357" s="4"/>
    </row>
    <row r="1358" spans="11:12">
      <c r="K1358" s="4"/>
      <c r="L1358" s="4"/>
    </row>
    <row r="1359" spans="11:12">
      <c r="K1359" s="4"/>
      <c r="L1359" s="4"/>
    </row>
    <row r="1360" spans="11:12">
      <c r="K1360" s="4"/>
      <c r="L1360" s="4"/>
    </row>
    <row r="1361" spans="11:12">
      <c r="K1361" s="4"/>
      <c r="L1361" s="4"/>
    </row>
    <row r="1362" spans="11:12">
      <c r="K1362" s="4"/>
      <c r="L1362" s="4"/>
    </row>
    <row r="1363" spans="11:12">
      <c r="K1363" s="4"/>
      <c r="L1363" s="4"/>
    </row>
    <row r="1364" spans="11:12">
      <c r="K1364" s="4"/>
      <c r="L1364" s="4"/>
    </row>
    <row r="1365" spans="11:12">
      <c r="K1365" s="4"/>
      <c r="L1365" s="4"/>
    </row>
    <row r="1366" spans="11:12">
      <c r="K1366" s="4"/>
      <c r="L1366" s="4"/>
    </row>
    <row r="1367" spans="11:12">
      <c r="K1367" s="4"/>
      <c r="L1367" s="4"/>
    </row>
    <row r="1368" spans="11:12">
      <c r="K1368" s="4"/>
      <c r="L1368" s="4"/>
    </row>
    <row r="1369" spans="11:12">
      <c r="K1369" s="4"/>
      <c r="L1369" s="4"/>
    </row>
    <row r="1370" spans="11:12">
      <c r="K1370" s="4"/>
      <c r="L1370" s="4"/>
    </row>
    <row r="1371" spans="11:12">
      <c r="K1371" s="4"/>
      <c r="L1371" s="4"/>
    </row>
    <row r="1372" spans="11:12">
      <c r="K1372" s="4"/>
      <c r="L1372" s="4"/>
    </row>
    <row r="1373" spans="11:12">
      <c r="K1373" s="4"/>
      <c r="L1373" s="4"/>
    </row>
    <row r="1374" spans="11:12">
      <c r="K1374" s="4"/>
      <c r="L1374" s="4"/>
    </row>
    <row r="1375" spans="11:12">
      <c r="K1375" s="4"/>
      <c r="L1375" s="4"/>
    </row>
    <row r="1376" spans="11:12">
      <c r="K1376" s="4"/>
      <c r="L1376" s="4"/>
    </row>
    <row r="1377" spans="11:12">
      <c r="K1377" s="4"/>
      <c r="L1377" s="4"/>
    </row>
    <row r="1378" spans="11:12">
      <c r="K1378" s="4"/>
      <c r="L1378" s="4"/>
    </row>
    <row r="1379" spans="11:12">
      <c r="K1379" s="4"/>
      <c r="L1379" s="4"/>
    </row>
    <row r="1380" spans="11:12">
      <c r="K1380" s="4"/>
      <c r="L1380" s="4"/>
    </row>
    <row r="1381" spans="11:12">
      <c r="K1381" s="4"/>
      <c r="L1381" s="4"/>
    </row>
    <row r="1382" spans="11:12">
      <c r="K1382" s="4"/>
      <c r="L1382" s="4"/>
    </row>
    <row r="1383" spans="11:12">
      <c r="K1383" s="4"/>
      <c r="L1383" s="4"/>
    </row>
    <row r="1384" spans="11:12">
      <c r="K1384" s="4"/>
      <c r="L1384" s="4"/>
    </row>
    <row r="1385" spans="11:12">
      <c r="K1385" s="4"/>
      <c r="L1385" s="4"/>
    </row>
    <row r="1386" spans="11:12">
      <c r="K1386" s="4"/>
      <c r="L1386" s="4"/>
    </row>
    <row r="1387" spans="11:12">
      <c r="K1387" s="4"/>
      <c r="L1387" s="4"/>
    </row>
    <row r="1388" spans="11:12">
      <c r="K1388" s="4"/>
      <c r="L1388" s="4"/>
    </row>
    <row r="1389" spans="11:12">
      <c r="K1389" s="4"/>
      <c r="L1389" s="4"/>
    </row>
    <row r="1390" spans="11:12">
      <c r="K1390" s="4"/>
      <c r="L1390" s="4"/>
    </row>
    <row r="1391" spans="11:12">
      <c r="K1391" s="4"/>
      <c r="L1391" s="4"/>
    </row>
    <row r="1392" spans="11:12">
      <c r="K1392" s="4"/>
      <c r="L1392" s="4"/>
    </row>
    <row r="1393" spans="11:12">
      <c r="K1393" s="4"/>
      <c r="L1393" s="4"/>
    </row>
    <row r="1394" spans="11:12">
      <c r="K1394" s="4"/>
      <c r="L1394" s="4"/>
    </row>
    <row r="1395" spans="11:12">
      <c r="K1395" s="4"/>
      <c r="L1395" s="4"/>
    </row>
    <row r="1396" spans="11:12">
      <c r="K1396" s="4"/>
      <c r="L1396" s="4"/>
    </row>
    <row r="1397" spans="11:12">
      <c r="K1397" s="4"/>
      <c r="L1397" s="4"/>
    </row>
    <row r="1398" spans="11:12">
      <c r="K1398" s="4"/>
      <c r="L1398" s="4"/>
    </row>
    <row r="1399" spans="11:12">
      <c r="K1399" s="4"/>
      <c r="L1399" s="4"/>
    </row>
    <row r="1400" spans="11:12">
      <c r="K1400" s="4"/>
      <c r="L1400" s="4"/>
    </row>
    <row r="1401" spans="11:12">
      <c r="K1401" s="4"/>
      <c r="L1401" s="4"/>
    </row>
    <row r="1402" spans="11:12">
      <c r="K1402" s="4"/>
      <c r="L1402" s="4"/>
    </row>
    <row r="1403" spans="11:12">
      <c r="K1403" s="4"/>
      <c r="L1403" s="4"/>
    </row>
    <row r="1404" spans="11:12">
      <c r="K1404" s="4"/>
      <c r="L1404" s="4"/>
    </row>
    <row r="1405" spans="11:12">
      <c r="K1405" s="4"/>
      <c r="L1405" s="4"/>
    </row>
    <row r="1406" spans="11:12">
      <c r="K1406" s="4"/>
      <c r="L1406" s="4"/>
    </row>
    <row r="1407" spans="11:12">
      <c r="K1407" s="4"/>
      <c r="L1407" s="4"/>
    </row>
    <row r="1408" spans="11:12">
      <c r="K1408" s="4"/>
      <c r="L1408" s="4"/>
    </row>
    <row r="1409" spans="11:12">
      <c r="K1409" s="4"/>
      <c r="L1409" s="4"/>
    </row>
    <row r="1410" spans="11:12">
      <c r="K1410" s="4"/>
      <c r="L1410" s="4"/>
    </row>
    <row r="1411" spans="11:12">
      <c r="K1411" s="4"/>
      <c r="L1411" s="4"/>
    </row>
    <row r="1412" spans="11:12">
      <c r="K1412" s="4"/>
      <c r="L1412" s="4"/>
    </row>
    <row r="1413" spans="11:12">
      <c r="K1413" s="4"/>
      <c r="L1413" s="4"/>
    </row>
    <row r="1414" spans="11:12">
      <c r="K1414" s="4"/>
      <c r="L1414" s="4"/>
    </row>
    <row r="1415" spans="11:12">
      <c r="K1415" s="4"/>
      <c r="L1415" s="4"/>
    </row>
    <row r="1416" spans="11:12">
      <c r="K1416" s="4"/>
      <c r="L1416" s="4"/>
    </row>
    <row r="1417" spans="11:12">
      <c r="K1417" s="4"/>
      <c r="L1417" s="4"/>
    </row>
    <row r="1418" spans="11:12">
      <c r="K1418" s="4"/>
      <c r="L1418" s="4"/>
    </row>
    <row r="1419" spans="11:12">
      <c r="K1419" s="4"/>
      <c r="L1419" s="4"/>
    </row>
    <row r="1420" spans="11:12">
      <c r="K1420" s="4"/>
      <c r="L1420" s="4"/>
    </row>
    <row r="1421" spans="11:12">
      <c r="K1421" s="4"/>
      <c r="L1421" s="4"/>
    </row>
    <row r="1422" spans="11:12">
      <c r="K1422" s="4"/>
      <c r="L1422" s="4"/>
    </row>
    <row r="1423" spans="11:12">
      <c r="K1423" s="4"/>
      <c r="L1423" s="4"/>
    </row>
    <row r="1424" spans="11:12">
      <c r="K1424" s="4"/>
      <c r="L1424" s="4"/>
    </row>
    <row r="1425" spans="11:12">
      <c r="K1425" s="4"/>
      <c r="L1425" s="4"/>
    </row>
    <row r="1426" spans="11:12">
      <c r="K1426" s="4"/>
      <c r="L1426" s="4"/>
    </row>
    <row r="1427" spans="11:12">
      <c r="K1427" s="4"/>
      <c r="L1427" s="4"/>
    </row>
    <row r="1428" spans="11:12">
      <c r="K1428" s="4"/>
      <c r="L1428" s="4"/>
    </row>
    <row r="1429" spans="11:12">
      <c r="K1429" s="4"/>
      <c r="L1429" s="4"/>
    </row>
    <row r="1430" spans="11:12">
      <c r="K1430" s="4"/>
      <c r="L1430" s="4"/>
    </row>
    <row r="1431" spans="11:12">
      <c r="K1431" s="4"/>
      <c r="L1431" s="4"/>
    </row>
    <row r="1432" spans="11:12">
      <c r="K1432" s="4"/>
      <c r="L1432" s="4"/>
    </row>
    <row r="1433" spans="11:12">
      <c r="K1433" s="4"/>
      <c r="L1433" s="4"/>
    </row>
    <row r="1434" spans="11:12">
      <c r="K1434" s="4"/>
      <c r="L1434" s="4"/>
    </row>
    <row r="1435" spans="11:12">
      <c r="K1435" s="4"/>
      <c r="L1435" s="4"/>
    </row>
    <row r="1436" spans="11:12">
      <c r="K1436" s="4"/>
      <c r="L1436" s="4"/>
    </row>
    <row r="1437" spans="11:12">
      <c r="K1437" s="4"/>
      <c r="L1437" s="4"/>
    </row>
    <row r="1438" spans="11:12">
      <c r="K1438" s="4"/>
      <c r="L1438" s="4"/>
    </row>
    <row r="1439" spans="11:12">
      <c r="K1439" s="4"/>
      <c r="L1439" s="4"/>
    </row>
    <row r="1440" spans="11:12">
      <c r="K1440" s="4"/>
      <c r="L1440" s="4"/>
    </row>
    <row r="1441" spans="11:12">
      <c r="K1441" s="4"/>
      <c r="L1441" s="4"/>
    </row>
    <row r="1442" spans="11:12">
      <c r="K1442" s="4"/>
      <c r="L1442" s="4"/>
    </row>
    <row r="1443" spans="11:12">
      <c r="K1443" s="4"/>
      <c r="L1443" s="4"/>
    </row>
    <row r="1444" spans="11:12">
      <c r="K1444" s="4"/>
      <c r="L1444" s="4"/>
    </row>
    <row r="1445" spans="11:12">
      <c r="K1445" s="4"/>
      <c r="L1445" s="4"/>
    </row>
    <row r="1446" spans="11:12">
      <c r="K1446" s="4"/>
      <c r="L1446" s="4"/>
    </row>
    <row r="1447" spans="11:12">
      <c r="K1447" s="4"/>
      <c r="L1447" s="4"/>
    </row>
    <row r="1448" spans="11:12">
      <c r="K1448" s="4"/>
      <c r="L1448" s="4"/>
    </row>
    <row r="1449" spans="11:12">
      <c r="K1449" s="4"/>
      <c r="L1449" s="4"/>
    </row>
    <row r="1450" spans="11:12">
      <c r="K1450" s="4"/>
      <c r="L1450" s="4"/>
    </row>
    <row r="1451" spans="11:12">
      <c r="K1451" s="4"/>
      <c r="L1451" s="4"/>
    </row>
    <row r="1452" spans="11:12">
      <c r="K1452" s="4"/>
      <c r="L1452" s="4"/>
    </row>
    <row r="1453" spans="11:12">
      <c r="K1453" s="4"/>
      <c r="L1453" s="4"/>
    </row>
    <row r="1454" spans="11:12">
      <c r="K1454" s="4"/>
      <c r="L1454" s="4"/>
    </row>
    <row r="1455" spans="11:12">
      <c r="K1455" s="4"/>
      <c r="L1455" s="4"/>
    </row>
    <row r="1456" spans="11:12">
      <c r="K1456" s="4"/>
      <c r="L1456" s="4"/>
    </row>
    <row r="1457" spans="11:12">
      <c r="K1457" s="4"/>
      <c r="L1457" s="4"/>
    </row>
    <row r="1458" spans="11:12">
      <c r="K1458" s="4"/>
      <c r="L1458" s="4"/>
    </row>
    <row r="1459" spans="11:12">
      <c r="K1459" s="4"/>
      <c r="L1459" s="4"/>
    </row>
    <row r="1460" spans="11:12">
      <c r="K1460" s="4"/>
      <c r="L1460" s="4"/>
    </row>
    <row r="1461" spans="11:12">
      <c r="K1461" s="4"/>
      <c r="L1461" s="4"/>
    </row>
    <row r="1462" spans="11:12">
      <c r="K1462" s="4"/>
      <c r="L1462" s="4"/>
    </row>
    <row r="1463" spans="11:12">
      <c r="K1463" s="4"/>
      <c r="L1463" s="4"/>
    </row>
    <row r="1464" spans="11:12">
      <c r="K1464" s="4"/>
      <c r="L1464" s="4"/>
    </row>
    <row r="1465" spans="11:12">
      <c r="K1465" s="4"/>
      <c r="L1465" s="4"/>
    </row>
    <row r="1466" spans="11:12">
      <c r="K1466" s="4"/>
      <c r="L1466" s="4"/>
    </row>
    <row r="1467" spans="11:12">
      <c r="K1467" s="4"/>
      <c r="L1467" s="4"/>
    </row>
    <row r="1468" spans="11:12">
      <c r="K1468" s="4"/>
      <c r="L1468" s="4"/>
    </row>
    <row r="1469" spans="11:12">
      <c r="K1469" s="4"/>
      <c r="L1469" s="4"/>
    </row>
    <row r="1470" spans="11:12">
      <c r="K1470" s="4"/>
      <c r="L1470" s="4"/>
    </row>
    <row r="1471" spans="11:12">
      <c r="K1471" s="4"/>
      <c r="L1471" s="4"/>
    </row>
    <row r="1472" spans="11:12">
      <c r="K1472" s="4"/>
      <c r="L1472" s="4"/>
    </row>
    <row r="1473" spans="11:12">
      <c r="K1473" s="4"/>
      <c r="L1473" s="4"/>
    </row>
    <row r="1474" spans="11:12">
      <c r="K1474" s="4"/>
      <c r="L1474" s="4"/>
    </row>
    <row r="1475" spans="11:12">
      <c r="K1475" s="4"/>
      <c r="L1475" s="4"/>
    </row>
    <row r="1476" spans="11:12">
      <c r="K1476" s="4"/>
      <c r="L1476" s="4"/>
    </row>
    <row r="1477" spans="11:12">
      <c r="K1477" s="4"/>
      <c r="L1477" s="4"/>
    </row>
    <row r="1478" spans="11:12">
      <c r="K1478" s="4"/>
      <c r="L1478" s="4"/>
    </row>
    <row r="1479" spans="11:12">
      <c r="K1479" s="4"/>
      <c r="L1479" s="4"/>
    </row>
    <row r="1480" spans="11:12">
      <c r="K1480" s="4"/>
      <c r="L1480" s="4"/>
    </row>
    <row r="1481" spans="11:12">
      <c r="K1481" s="4"/>
      <c r="L1481" s="4"/>
    </row>
    <row r="1482" spans="11:12">
      <c r="K1482" s="4"/>
      <c r="L1482" s="4"/>
    </row>
    <row r="1483" spans="11:12">
      <c r="K1483" s="4"/>
      <c r="L1483" s="4"/>
    </row>
    <row r="1484" spans="11:12">
      <c r="K1484" s="4"/>
      <c r="L1484" s="4"/>
    </row>
    <row r="1485" spans="11:12">
      <c r="K1485" s="4"/>
      <c r="L1485" s="4"/>
    </row>
    <row r="1486" spans="11:12">
      <c r="K1486" s="4"/>
      <c r="L1486" s="4"/>
    </row>
    <row r="1487" spans="11:12">
      <c r="K1487" s="4"/>
      <c r="L1487" s="4"/>
    </row>
    <row r="1488" spans="11:12">
      <c r="K1488" s="4"/>
      <c r="L1488" s="4"/>
    </row>
    <row r="1489" spans="11:12">
      <c r="K1489" s="4"/>
      <c r="L1489" s="4"/>
    </row>
    <row r="1490" spans="11:12">
      <c r="K1490" s="4"/>
      <c r="L1490" s="4"/>
    </row>
    <row r="1491" spans="11:12">
      <c r="K1491" s="4"/>
      <c r="L1491" s="4"/>
    </row>
    <row r="1492" spans="11:12">
      <c r="K1492" s="4"/>
      <c r="L1492" s="4"/>
    </row>
    <row r="1493" spans="11:12">
      <c r="K1493" s="4"/>
      <c r="L1493" s="4"/>
    </row>
    <row r="1494" spans="11:12">
      <c r="K1494" s="4"/>
      <c r="L1494" s="4"/>
    </row>
    <row r="1495" spans="11:12">
      <c r="K1495" s="4"/>
      <c r="L1495" s="4"/>
    </row>
    <row r="1496" spans="11:12">
      <c r="K1496" s="4"/>
      <c r="L1496" s="4"/>
    </row>
    <row r="1497" spans="11:12">
      <c r="K1497" s="4"/>
      <c r="L1497" s="4"/>
    </row>
    <row r="1498" spans="11:12">
      <c r="K1498" s="4"/>
      <c r="L1498" s="4"/>
    </row>
    <row r="1499" spans="11:12">
      <c r="K1499" s="4"/>
      <c r="L1499" s="4"/>
    </row>
    <row r="1500" spans="11:12">
      <c r="K1500" s="4"/>
      <c r="L1500" s="4"/>
    </row>
    <row r="1501" spans="11:12">
      <c r="K1501" s="4"/>
      <c r="L1501" s="4"/>
    </row>
    <row r="1502" spans="11:12">
      <c r="K1502" s="4"/>
      <c r="L1502" s="4"/>
    </row>
    <row r="1503" spans="11:12">
      <c r="K1503" s="4"/>
      <c r="L1503" s="4"/>
    </row>
    <row r="1504" spans="11:12">
      <c r="K1504" s="4"/>
      <c r="L1504" s="4"/>
    </row>
    <row r="1505" spans="11:12">
      <c r="K1505" s="4"/>
      <c r="L1505" s="4"/>
    </row>
    <row r="1506" spans="11:12">
      <c r="K1506" s="4"/>
      <c r="L1506" s="4"/>
    </row>
    <row r="1507" spans="11:12">
      <c r="K1507" s="4"/>
      <c r="L1507" s="4"/>
    </row>
    <row r="1508" spans="11:12">
      <c r="K1508" s="4"/>
      <c r="L1508" s="4"/>
    </row>
    <row r="1509" spans="11:12">
      <c r="K1509" s="4"/>
      <c r="L1509" s="4"/>
    </row>
    <row r="1510" spans="11:12">
      <c r="K1510" s="4"/>
      <c r="L1510" s="4"/>
    </row>
    <row r="1511" spans="11:12">
      <c r="K1511" s="4"/>
      <c r="L1511" s="4"/>
    </row>
    <row r="1512" spans="11:12">
      <c r="K1512" s="4"/>
      <c r="L1512" s="4"/>
    </row>
    <row r="1513" spans="11:12">
      <c r="K1513" s="4"/>
      <c r="L1513" s="4"/>
    </row>
    <row r="1514" spans="11:12">
      <c r="K1514" s="4"/>
      <c r="L1514" s="4"/>
    </row>
    <row r="1515" spans="11:12">
      <c r="K1515" s="4"/>
      <c r="L1515" s="4"/>
    </row>
    <row r="1516" spans="11:12">
      <c r="K1516" s="4"/>
      <c r="L1516" s="4"/>
    </row>
    <row r="1517" spans="11:12">
      <c r="K1517" s="4"/>
      <c r="L1517" s="4"/>
    </row>
    <row r="1518" spans="11:12">
      <c r="K1518" s="4"/>
      <c r="L1518" s="4"/>
    </row>
    <row r="1519" spans="11:12">
      <c r="K1519" s="4"/>
      <c r="L1519" s="4"/>
    </row>
    <row r="1520" spans="11:12">
      <c r="K1520" s="4"/>
      <c r="L1520" s="4"/>
    </row>
    <row r="1521" spans="11:12">
      <c r="K1521" s="4"/>
      <c r="L1521" s="4"/>
    </row>
    <row r="1522" spans="11:12">
      <c r="K1522" s="4"/>
      <c r="L1522" s="4"/>
    </row>
    <row r="1523" spans="11:12">
      <c r="K1523" s="4"/>
      <c r="L1523" s="4"/>
    </row>
    <row r="1524" spans="11:12">
      <c r="K1524" s="4"/>
      <c r="L1524" s="4"/>
    </row>
    <row r="1525" spans="11:12">
      <c r="K1525" s="4"/>
      <c r="L1525" s="4"/>
    </row>
    <row r="1526" spans="11:12">
      <c r="K1526" s="4"/>
      <c r="L1526" s="4"/>
    </row>
    <row r="1527" spans="11:12">
      <c r="K1527" s="4"/>
      <c r="L1527" s="4"/>
    </row>
    <row r="1528" spans="11:12">
      <c r="K1528" s="4"/>
      <c r="L1528" s="4"/>
    </row>
    <row r="1529" spans="11:12">
      <c r="K1529" s="4"/>
      <c r="L1529" s="4"/>
    </row>
    <row r="1530" spans="11:12">
      <c r="K1530" s="4"/>
      <c r="L1530" s="4"/>
    </row>
    <row r="1531" spans="11:12">
      <c r="K1531" s="4"/>
      <c r="L1531" s="4"/>
    </row>
    <row r="1532" spans="11:12">
      <c r="K1532" s="4"/>
      <c r="L1532" s="4"/>
    </row>
    <row r="1533" spans="11:12">
      <c r="K1533" s="4"/>
      <c r="L1533" s="4"/>
    </row>
    <row r="1534" spans="11:12">
      <c r="K1534" s="4"/>
      <c r="L1534" s="4"/>
    </row>
    <row r="1535" spans="11:12">
      <c r="K1535" s="4"/>
      <c r="L1535" s="4"/>
    </row>
    <row r="1536" spans="11:12">
      <c r="K1536" s="4"/>
      <c r="L1536" s="4"/>
    </row>
    <row r="1537" spans="11:12">
      <c r="K1537" s="4"/>
      <c r="L1537" s="4"/>
    </row>
    <row r="1538" spans="11:12">
      <c r="K1538" s="4"/>
      <c r="L1538" s="4"/>
    </row>
    <row r="1539" spans="11:12">
      <c r="K1539" s="4"/>
      <c r="L1539" s="4"/>
    </row>
    <row r="1540" spans="11:12">
      <c r="K1540" s="4"/>
      <c r="L1540" s="4"/>
    </row>
    <row r="1541" spans="11:12">
      <c r="K1541" s="4"/>
      <c r="L1541" s="4"/>
    </row>
    <row r="1542" spans="11:12">
      <c r="K1542" s="4"/>
      <c r="L1542" s="4"/>
    </row>
    <row r="1543" spans="11:12">
      <c r="K1543" s="4"/>
      <c r="L1543" s="4"/>
    </row>
    <row r="1544" spans="11:12">
      <c r="K1544" s="4"/>
      <c r="L1544" s="4"/>
    </row>
    <row r="1545" spans="11:12">
      <c r="K1545" s="4"/>
      <c r="L1545" s="4"/>
    </row>
    <row r="1546" spans="11:12">
      <c r="K1546" s="4"/>
      <c r="L1546" s="4"/>
    </row>
    <row r="1547" spans="11:12">
      <c r="K1547" s="4"/>
      <c r="L1547" s="4"/>
    </row>
    <row r="1548" spans="11:12">
      <c r="K1548" s="4"/>
      <c r="L1548" s="4"/>
    </row>
    <row r="1549" spans="11:12">
      <c r="K1549" s="4"/>
      <c r="L1549" s="4"/>
    </row>
    <row r="1550" spans="11:12">
      <c r="K1550" s="4"/>
      <c r="L1550" s="4"/>
    </row>
    <row r="1551" spans="11:12">
      <c r="K1551" s="4"/>
      <c r="L1551" s="4"/>
    </row>
    <row r="1552" spans="11:12">
      <c r="K1552" s="4"/>
      <c r="L1552" s="4"/>
    </row>
    <row r="1553" spans="11:12">
      <c r="K1553" s="4"/>
      <c r="L1553" s="4"/>
    </row>
    <row r="1554" spans="11:12">
      <c r="K1554" s="4"/>
      <c r="L1554" s="4"/>
    </row>
    <row r="1555" spans="11:12">
      <c r="K1555" s="4"/>
      <c r="L1555" s="4"/>
    </row>
    <row r="1556" spans="11:12">
      <c r="K1556" s="4"/>
      <c r="L1556" s="4"/>
    </row>
    <row r="1557" spans="11:12">
      <c r="K1557" s="4"/>
      <c r="L1557" s="4"/>
    </row>
    <row r="1558" spans="11:12">
      <c r="K1558" s="4"/>
      <c r="L1558" s="4"/>
    </row>
    <row r="1559" spans="11:12">
      <c r="K1559" s="4"/>
      <c r="L1559" s="4"/>
    </row>
    <row r="1560" spans="11:12">
      <c r="K1560" s="4"/>
      <c r="L1560" s="4"/>
    </row>
    <row r="1561" spans="11:12">
      <c r="K1561" s="4"/>
      <c r="L1561" s="4"/>
    </row>
    <row r="1562" spans="11:12">
      <c r="K1562" s="4"/>
      <c r="L1562" s="4"/>
    </row>
    <row r="1563" spans="11:12">
      <c r="K1563" s="4"/>
      <c r="L1563" s="4"/>
    </row>
    <row r="1564" spans="11:12">
      <c r="K1564" s="4"/>
      <c r="L1564" s="4"/>
    </row>
    <row r="1565" spans="11:12">
      <c r="K1565" s="4"/>
      <c r="L1565" s="4"/>
    </row>
    <row r="1566" spans="11:12">
      <c r="K1566" s="4"/>
      <c r="L1566" s="4"/>
    </row>
    <row r="1567" spans="11:12">
      <c r="K1567" s="4"/>
      <c r="L1567" s="4"/>
    </row>
    <row r="1568" spans="11:12">
      <c r="K1568" s="4"/>
      <c r="L1568" s="4"/>
    </row>
    <row r="1569" spans="11:12">
      <c r="K1569" s="4"/>
      <c r="L1569" s="4"/>
    </row>
    <row r="1570" spans="11:12">
      <c r="K1570" s="4"/>
      <c r="L1570" s="4"/>
    </row>
    <row r="1571" spans="11:12">
      <c r="K1571" s="4"/>
      <c r="L1571" s="4"/>
    </row>
    <row r="1572" spans="11:12">
      <c r="K1572" s="4"/>
      <c r="L1572" s="4"/>
    </row>
    <row r="1573" spans="11:12">
      <c r="K1573" s="4"/>
      <c r="L1573" s="4"/>
    </row>
    <row r="1574" spans="11:12">
      <c r="K1574" s="4"/>
      <c r="L1574" s="4"/>
    </row>
    <row r="1575" spans="11:12">
      <c r="K1575" s="4"/>
      <c r="L1575" s="4"/>
    </row>
    <row r="1576" spans="11:12">
      <c r="K1576" s="4"/>
      <c r="L1576" s="4"/>
    </row>
    <row r="1577" spans="11:12">
      <c r="K1577" s="4"/>
      <c r="L1577" s="4"/>
    </row>
    <row r="1578" spans="11:12">
      <c r="K1578" s="4"/>
      <c r="L1578" s="4"/>
    </row>
    <row r="1579" spans="11:12">
      <c r="K1579" s="4"/>
      <c r="L1579" s="4"/>
    </row>
    <row r="1580" spans="11:12">
      <c r="K1580" s="4"/>
      <c r="L1580" s="4"/>
    </row>
    <row r="1581" spans="11:12">
      <c r="K1581" s="4"/>
      <c r="L1581" s="4"/>
    </row>
    <row r="1582" spans="11:12">
      <c r="K1582" s="4"/>
      <c r="L1582" s="4"/>
    </row>
    <row r="1583" spans="11:12">
      <c r="K1583" s="4"/>
      <c r="L1583" s="4"/>
    </row>
    <row r="1584" spans="11:12">
      <c r="K1584" s="4"/>
      <c r="L1584" s="4"/>
    </row>
    <row r="1585" spans="11:12">
      <c r="K1585" s="4"/>
      <c r="L1585" s="4"/>
    </row>
    <row r="1586" spans="11:12">
      <c r="K1586" s="4"/>
      <c r="L1586" s="4"/>
    </row>
    <row r="1587" spans="11:12">
      <c r="K1587" s="4"/>
      <c r="L1587" s="4"/>
    </row>
    <row r="1588" spans="11:12">
      <c r="K1588" s="4"/>
      <c r="L1588" s="4"/>
    </row>
    <row r="1589" spans="11:12">
      <c r="K1589" s="4"/>
      <c r="L1589" s="4"/>
    </row>
    <row r="1590" spans="11:12">
      <c r="K1590" s="4"/>
      <c r="L1590" s="4"/>
    </row>
    <row r="1591" spans="11:12">
      <c r="K1591" s="4"/>
      <c r="L1591" s="4"/>
    </row>
    <row r="1592" spans="11:12">
      <c r="K1592" s="4"/>
      <c r="L1592" s="4"/>
    </row>
    <row r="1593" spans="11:12">
      <c r="K1593" s="4"/>
      <c r="L1593" s="4"/>
    </row>
    <row r="1594" spans="11:12">
      <c r="K1594" s="4"/>
      <c r="L1594" s="4"/>
    </row>
    <row r="1595" spans="11:12">
      <c r="K1595" s="4"/>
      <c r="L1595" s="4"/>
    </row>
    <row r="1596" spans="11:12">
      <c r="K1596" s="4"/>
      <c r="L1596" s="4"/>
    </row>
    <row r="1597" spans="11:12">
      <c r="K1597" s="4"/>
      <c r="L1597" s="4"/>
    </row>
    <row r="1598" spans="11:12">
      <c r="K1598" s="4"/>
      <c r="L1598" s="4"/>
    </row>
    <row r="1599" spans="11:12">
      <c r="K1599" s="4"/>
      <c r="L1599" s="4"/>
    </row>
    <row r="1600" spans="11:12">
      <c r="K1600" s="4"/>
      <c r="L1600" s="4"/>
    </row>
    <row r="1601" spans="11:12">
      <c r="K1601" s="4"/>
      <c r="L1601" s="4"/>
    </row>
    <row r="1602" spans="11:12">
      <c r="K1602" s="4"/>
      <c r="L1602" s="4"/>
    </row>
    <row r="1603" spans="11:12">
      <c r="K1603" s="4"/>
      <c r="L1603" s="4"/>
    </row>
    <row r="1604" spans="11:12">
      <c r="K1604" s="4"/>
      <c r="L1604" s="4"/>
    </row>
    <row r="1605" spans="11:12">
      <c r="K1605" s="4"/>
      <c r="L1605" s="4"/>
    </row>
    <row r="1606" spans="11:12">
      <c r="K1606" s="4"/>
      <c r="L1606" s="4"/>
    </row>
    <row r="1607" spans="11:12">
      <c r="K1607" s="4"/>
      <c r="L1607" s="4"/>
    </row>
    <row r="1608" spans="11:12">
      <c r="K1608" s="4"/>
      <c r="L1608" s="4"/>
    </row>
    <row r="1609" spans="11:12">
      <c r="K1609" s="4"/>
      <c r="L1609" s="4"/>
    </row>
    <row r="1610" spans="11:12">
      <c r="K1610" s="4"/>
      <c r="L1610" s="4"/>
    </row>
    <row r="1611" spans="11:12">
      <c r="K1611" s="4"/>
      <c r="L1611" s="4"/>
    </row>
    <row r="1612" spans="11:12">
      <c r="K1612" s="4"/>
      <c r="L1612" s="4"/>
    </row>
    <row r="1613" spans="11:12">
      <c r="K1613" s="4"/>
      <c r="L1613" s="4"/>
    </row>
    <row r="1614" spans="11:12">
      <c r="K1614" s="4"/>
      <c r="L1614" s="4"/>
    </row>
    <row r="1615" spans="11:12">
      <c r="K1615" s="4"/>
      <c r="L1615" s="4"/>
    </row>
    <row r="1616" spans="11:12">
      <c r="K1616" s="4"/>
      <c r="L1616" s="4"/>
    </row>
    <row r="1617" spans="11:12">
      <c r="K1617" s="4"/>
      <c r="L1617" s="4"/>
    </row>
    <row r="1618" spans="11:12">
      <c r="K1618" s="4"/>
      <c r="L1618" s="4"/>
    </row>
    <row r="1619" spans="11:12">
      <c r="K1619" s="4"/>
      <c r="L1619" s="4"/>
    </row>
    <row r="1620" spans="11:12">
      <c r="K1620" s="4"/>
      <c r="L1620" s="4"/>
    </row>
    <row r="1621" spans="11:12">
      <c r="K1621" s="4"/>
      <c r="L1621" s="4"/>
    </row>
    <row r="1622" spans="11:12">
      <c r="K1622" s="4"/>
      <c r="L1622" s="4"/>
    </row>
    <row r="1623" spans="11:12">
      <c r="K1623" s="4"/>
      <c r="L1623" s="4"/>
    </row>
    <row r="1624" spans="11:12">
      <c r="K1624" s="4"/>
      <c r="L1624" s="4"/>
    </row>
    <row r="1625" spans="11:12">
      <c r="K1625" s="4"/>
      <c r="L1625" s="4"/>
    </row>
    <row r="1626" spans="11:12">
      <c r="K1626" s="4"/>
      <c r="L1626" s="4"/>
    </row>
    <row r="1627" spans="11:12">
      <c r="K1627" s="4"/>
      <c r="L1627" s="4"/>
    </row>
    <row r="1628" spans="11:12">
      <c r="K1628" s="4"/>
      <c r="L1628" s="4"/>
    </row>
    <row r="1629" spans="11:12">
      <c r="K1629" s="4"/>
      <c r="L1629" s="4"/>
    </row>
    <row r="1630" spans="11:12">
      <c r="K1630" s="4"/>
      <c r="L1630" s="4"/>
    </row>
    <row r="1631" spans="11:12">
      <c r="K1631" s="4"/>
      <c r="L1631" s="4"/>
    </row>
    <row r="1632" spans="11:12">
      <c r="K1632" s="4"/>
      <c r="L1632" s="4"/>
    </row>
    <row r="1633" spans="11:12">
      <c r="K1633" s="4"/>
      <c r="L1633" s="4"/>
    </row>
    <row r="1634" spans="11:12">
      <c r="K1634" s="4"/>
      <c r="L1634" s="4"/>
    </row>
    <row r="1635" spans="11:12">
      <c r="K1635" s="4"/>
      <c r="L1635" s="4"/>
    </row>
    <row r="1636" spans="11:12">
      <c r="K1636" s="4"/>
      <c r="L1636" s="4"/>
    </row>
    <row r="1637" spans="11:12">
      <c r="K1637" s="4"/>
      <c r="L1637" s="4"/>
    </row>
    <row r="1638" spans="11:12">
      <c r="K1638" s="4"/>
      <c r="L1638" s="4"/>
    </row>
    <row r="1639" spans="11:12">
      <c r="K1639" s="4"/>
      <c r="L1639" s="4"/>
    </row>
    <row r="1640" spans="11:12">
      <c r="K1640" s="4"/>
      <c r="L1640" s="4"/>
    </row>
    <row r="1641" spans="11:12">
      <c r="K1641" s="4"/>
      <c r="L1641" s="4"/>
    </row>
    <row r="1642" spans="11:12">
      <c r="K1642" s="4"/>
      <c r="L1642" s="4"/>
    </row>
    <row r="1643" spans="11:12">
      <c r="K1643" s="4"/>
      <c r="L1643" s="4"/>
    </row>
    <row r="1644" spans="11:12">
      <c r="K1644" s="4"/>
      <c r="L1644" s="4"/>
    </row>
    <row r="1645" spans="11:12">
      <c r="K1645" s="4"/>
      <c r="L1645" s="4"/>
    </row>
    <row r="1646" spans="11:12">
      <c r="K1646" s="4"/>
      <c r="L1646" s="4"/>
    </row>
    <row r="1647" spans="11:12">
      <c r="K1647" s="4"/>
      <c r="L1647" s="4"/>
    </row>
    <row r="1648" spans="11:12">
      <c r="K1648" s="4"/>
      <c r="L1648" s="4"/>
    </row>
    <row r="1649" spans="11:12">
      <c r="K1649" s="4"/>
      <c r="L1649" s="4"/>
    </row>
    <row r="1650" spans="11:12">
      <c r="K1650" s="4"/>
      <c r="L1650" s="4"/>
    </row>
    <row r="1651" spans="11:12">
      <c r="K1651" s="4"/>
      <c r="L1651" s="4"/>
    </row>
    <row r="1652" spans="11:12">
      <c r="K1652" s="4"/>
      <c r="L1652" s="4"/>
    </row>
    <row r="1653" spans="11:12">
      <c r="K1653" s="4"/>
      <c r="L1653" s="4"/>
    </row>
    <row r="1654" spans="11:12">
      <c r="K1654" s="4"/>
      <c r="L1654" s="4"/>
    </row>
    <row r="1655" spans="11:12">
      <c r="K1655" s="4"/>
      <c r="L1655" s="4"/>
    </row>
    <row r="1656" spans="11:12">
      <c r="K1656" s="4"/>
      <c r="L1656" s="4"/>
    </row>
    <row r="1657" spans="11:12">
      <c r="K1657" s="4"/>
      <c r="L1657" s="4"/>
    </row>
    <row r="1658" spans="11:12">
      <c r="K1658" s="4"/>
      <c r="L1658" s="4"/>
    </row>
    <row r="1659" spans="11:12">
      <c r="K1659" s="4"/>
      <c r="L1659" s="4"/>
    </row>
    <row r="1660" spans="11:12">
      <c r="K1660" s="4"/>
      <c r="L1660" s="4"/>
    </row>
    <row r="1661" spans="11:12">
      <c r="K1661" s="4"/>
      <c r="L1661" s="4"/>
    </row>
    <row r="1662" spans="11:12">
      <c r="K1662" s="4"/>
      <c r="L1662" s="4"/>
    </row>
    <row r="1663" spans="11:12">
      <c r="K1663" s="4"/>
      <c r="L1663" s="4"/>
    </row>
    <row r="1664" spans="11:12">
      <c r="K1664" s="4"/>
      <c r="L1664" s="4"/>
    </row>
    <row r="1665" spans="11:12">
      <c r="K1665" s="4"/>
      <c r="L1665" s="4"/>
    </row>
    <row r="1666" spans="11:12">
      <c r="K1666" s="4"/>
      <c r="L1666" s="4"/>
    </row>
    <row r="1667" spans="11:12">
      <c r="K1667" s="4"/>
      <c r="L1667" s="4"/>
    </row>
    <row r="1668" spans="11:12">
      <c r="K1668" s="4"/>
      <c r="L1668" s="4"/>
    </row>
    <row r="1669" spans="11:12">
      <c r="K1669" s="4"/>
      <c r="L1669" s="4"/>
    </row>
    <row r="1670" spans="11:12">
      <c r="K1670" s="4"/>
      <c r="L1670" s="4"/>
    </row>
    <row r="1671" spans="11:12">
      <c r="K1671" s="4"/>
      <c r="L1671" s="4"/>
    </row>
    <row r="1672" spans="11:12">
      <c r="K1672" s="4"/>
      <c r="L1672" s="4"/>
    </row>
    <row r="1673" spans="11:12">
      <c r="K1673" s="4"/>
      <c r="L1673" s="4"/>
    </row>
    <row r="1674" spans="11:12">
      <c r="K1674" s="4"/>
      <c r="L1674" s="4"/>
    </row>
    <row r="1675" spans="11:12">
      <c r="K1675" s="4"/>
      <c r="L1675" s="4"/>
    </row>
    <row r="1676" spans="11:12">
      <c r="K1676" s="4"/>
      <c r="L1676" s="4"/>
    </row>
    <row r="1677" spans="11:12">
      <c r="K1677" s="4"/>
      <c r="L1677" s="4"/>
    </row>
    <row r="1678" spans="11:12">
      <c r="K1678" s="4"/>
      <c r="L1678" s="4"/>
    </row>
    <row r="1679" spans="11:12">
      <c r="K1679" s="4"/>
      <c r="L1679" s="4"/>
    </row>
    <row r="1680" spans="11:12">
      <c r="K1680" s="4"/>
      <c r="L1680" s="4"/>
    </row>
    <row r="1681" spans="11:12">
      <c r="K1681" s="4"/>
      <c r="L1681" s="4"/>
    </row>
    <row r="1682" spans="11:12">
      <c r="K1682" s="4"/>
      <c r="L1682" s="4"/>
    </row>
    <row r="1683" spans="11:12">
      <c r="K1683" s="4"/>
      <c r="L1683" s="4"/>
    </row>
    <row r="1684" spans="11:12">
      <c r="K1684" s="4"/>
      <c r="L1684" s="4"/>
    </row>
    <row r="1685" spans="11:12">
      <c r="K1685" s="4"/>
      <c r="L1685" s="4"/>
    </row>
    <row r="1686" spans="11:12">
      <c r="K1686" s="4"/>
      <c r="L1686" s="4"/>
    </row>
    <row r="1687" spans="11:12">
      <c r="K1687" s="4"/>
      <c r="L1687" s="4"/>
    </row>
    <row r="1688" spans="11:12">
      <c r="K1688" s="4"/>
      <c r="L1688" s="4"/>
    </row>
    <row r="1689" spans="11:12">
      <c r="K1689" s="4"/>
      <c r="L1689" s="4"/>
    </row>
    <row r="1690" spans="11:12">
      <c r="K1690" s="4"/>
      <c r="L1690" s="4"/>
    </row>
    <row r="1691" spans="11:12">
      <c r="K1691" s="4"/>
      <c r="L1691" s="4"/>
    </row>
    <row r="1692" spans="11:12">
      <c r="K1692" s="4"/>
      <c r="L1692" s="4"/>
    </row>
    <row r="1693" spans="11:12">
      <c r="K1693" s="4"/>
      <c r="L1693" s="4"/>
    </row>
    <row r="1694" spans="11:12">
      <c r="K1694" s="4"/>
      <c r="L1694" s="4"/>
    </row>
    <row r="1695" spans="11:12">
      <c r="K1695" s="4"/>
      <c r="L1695" s="4"/>
    </row>
    <row r="1696" spans="11:12">
      <c r="K1696" s="4"/>
      <c r="L1696" s="4"/>
    </row>
    <row r="1697" spans="11:12">
      <c r="K1697" s="4"/>
      <c r="L1697" s="4"/>
    </row>
    <row r="1698" spans="11:12">
      <c r="K1698" s="4"/>
      <c r="L1698" s="4"/>
    </row>
    <row r="1699" spans="11:12">
      <c r="K1699" s="4"/>
      <c r="L1699" s="4"/>
    </row>
    <row r="1700" spans="11:12">
      <c r="K1700" s="4"/>
      <c r="L1700" s="4"/>
    </row>
    <row r="1701" spans="11:12">
      <c r="K1701" s="4"/>
      <c r="L1701" s="4"/>
    </row>
    <row r="1702" spans="11:12">
      <c r="K1702" s="4"/>
      <c r="L1702" s="4"/>
    </row>
    <row r="1703" spans="11:12">
      <c r="K1703" s="4"/>
      <c r="L1703" s="4"/>
    </row>
    <row r="1704" spans="11:12">
      <c r="K1704" s="4"/>
      <c r="L1704" s="4"/>
    </row>
    <row r="1705" spans="11:12">
      <c r="K1705" s="4"/>
      <c r="L1705" s="4"/>
    </row>
    <row r="1706" spans="11:12">
      <c r="K1706" s="4"/>
      <c r="L1706" s="4"/>
    </row>
    <row r="1707" spans="11:12">
      <c r="K1707" s="4"/>
      <c r="L1707" s="4"/>
    </row>
    <row r="1708" spans="11:12">
      <c r="K1708" s="4"/>
      <c r="L1708" s="4"/>
    </row>
    <row r="1709" spans="11:12">
      <c r="K1709" s="4"/>
      <c r="L1709" s="4"/>
    </row>
    <row r="1710" spans="11:12">
      <c r="K1710" s="4"/>
      <c r="L1710" s="4"/>
    </row>
    <row r="1711" spans="11:12">
      <c r="K1711" s="4"/>
      <c r="L1711" s="4"/>
    </row>
    <row r="1712" spans="11:12">
      <c r="K1712" s="4"/>
      <c r="L1712" s="4"/>
    </row>
    <row r="1713" spans="11:12">
      <c r="K1713" s="4"/>
      <c r="L1713" s="4"/>
    </row>
    <row r="1714" spans="11:12">
      <c r="K1714" s="4"/>
      <c r="L1714" s="4"/>
    </row>
    <row r="1715" spans="11:12">
      <c r="K1715" s="4"/>
      <c r="L1715" s="4"/>
    </row>
    <row r="1716" spans="11:12">
      <c r="K1716" s="4"/>
      <c r="L1716" s="4"/>
    </row>
    <row r="1717" spans="11:12">
      <c r="K1717" s="4"/>
      <c r="L1717" s="4"/>
    </row>
    <row r="1718" spans="11:12">
      <c r="K1718" s="4"/>
      <c r="L1718" s="4"/>
    </row>
    <row r="1719" spans="11:12">
      <c r="K1719" s="4"/>
      <c r="L1719" s="4"/>
    </row>
    <row r="1720" spans="11:12">
      <c r="K1720" s="4"/>
      <c r="L1720" s="4"/>
    </row>
    <row r="1721" spans="11:12">
      <c r="K1721" s="4"/>
      <c r="L1721" s="4"/>
    </row>
    <row r="1722" spans="11:12">
      <c r="K1722" s="4"/>
      <c r="L1722" s="4"/>
    </row>
    <row r="1723" spans="11:12">
      <c r="K1723" s="4"/>
      <c r="L1723" s="4"/>
    </row>
    <row r="1724" spans="11:12">
      <c r="K1724" s="4"/>
      <c r="L1724" s="4"/>
    </row>
    <row r="1725" spans="11:12">
      <c r="K1725" s="4"/>
      <c r="L1725" s="4"/>
    </row>
    <row r="1726" spans="11:12">
      <c r="K1726" s="4"/>
      <c r="L1726" s="4"/>
    </row>
    <row r="1727" spans="11:12">
      <c r="K1727" s="4"/>
      <c r="L1727" s="4"/>
    </row>
    <row r="1728" spans="11:12">
      <c r="K1728" s="4"/>
      <c r="L1728" s="4"/>
    </row>
    <row r="1729" spans="11:12">
      <c r="K1729" s="4"/>
      <c r="L1729" s="4"/>
    </row>
    <row r="1730" spans="11:12">
      <c r="K1730" s="4"/>
      <c r="L1730" s="4"/>
    </row>
    <row r="1731" spans="11:12">
      <c r="K1731" s="4"/>
      <c r="L1731" s="4"/>
    </row>
    <row r="1732" spans="11:12">
      <c r="K1732" s="4"/>
      <c r="L1732" s="4"/>
    </row>
    <row r="1733" spans="11:12">
      <c r="K1733" s="4"/>
      <c r="L1733" s="4"/>
    </row>
    <row r="1734" spans="11:12">
      <c r="K1734" s="4"/>
      <c r="L1734" s="4"/>
    </row>
    <row r="1735" spans="11:12">
      <c r="K1735" s="4"/>
      <c r="L1735" s="4"/>
    </row>
    <row r="1736" spans="11:12">
      <c r="K1736" s="4"/>
      <c r="L1736" s="4"/>
    </row>
    <row r="1737" spans="11:12">
      <c r="K1737" s="4"/>
      <c r="L1737" s="4"/>
    </row>
    <row r="1738" spans="11:12">
      <c r="K1738" s="4"/>
      <c r="L1738" s="4"/>
    </row>
    <row r="1739" spans="11:12">
      <c r="K1739" s="4"/>
      <c r="L1739" s="4"/>
    </row>
    <row r="1740" spans="11:12">
      <c r="K1740" s="4"/>
      <c r="L1740" s="4"/>
    </row>
    <row r="1741" spans="11:12">
      <c r="K1741" s="4"/>
      <c r="L1741" s="4"/>
    </row>
    <row r="1742" spans="11:12">
      <c r="K1742" s="4"/>
      <c r="L1742" s="4"/>
    </row>
    <row r="1743" spans="11:12">
      <c r="K1743" s="4"/>
      <c r="L1743" s="4"/>
    </row>
    <row r="1744" spans="11:12">
      <c r="K1744" s="4"/>
      <c r="L1744" s="4"/>
    </row>
    <row r="1745" spans="11:12">
      <c r="K1745" s="4"/>
      <c r="L1745" s="4"/>
    </row>
    <row r="1746" spans="11:12">
      <c r="K1746" s="4"/>
      <c r="L1746" s="4"/>
    </row>
    <row r="1747" spans="11:12">
      <c r="K1747" s="4"/>
      <c r="L1747" s="4"/>
    </row>
    <row r="1748" spans="11:12">
      <c r="K1748" s="4"/>
      <c r="L1748" s="4"/>
    </row>
    <row r="1749" spans="11:12">
      <c r="K1749" s="4"/>
      <c r="L1749" s="4"/>
    </row>
    <row r="1750" spans="11:12">
      <c r="K1750" s="4"/>
      <c r="L1750" s="4"/>
    </row>
    <row r="1751" spans="11:12">
      <c r="K1751" s="4"/>
      <c r="L1751" s="4"/>
    </row>
    <row r="1752" spans="11:12">
      <c r="K1752" s="4"/>
      <c r="L1752" s="4"/>
    </row>
    <row r="1753" spans="11:12">
      <c r="K1753" s="4"/>
      <c r="L1753" s="4"/>
    </row>
    <row r="1754" spans="11:12">
      <c r="K1754" s="4"/>
      <c r="L1754" s="4"/>
    </row>
    <row r="1755" spans="11:12">
      <c r="K1755" s="4"/>
      <c r="L1755" s="4"/>
    </row>
    <row r="1756" spans="11:12">
      <c r="K1756" s="4"/>
      <c r="L1756" s="4"/>
    </row>
    <row r="1757" spans="11:12">
      <c r="K1757" s="4"/>
      <c r="L1757" s="4"/>
    </row>
    <row r="1758" spans="11:12">
      <c r="K1758" s="4"/>
      <c r="L1758" s="4"/>
    </row>
    <row r="1759" spans="11:12">
      <c r="K1759" s="4"/>
      <c r="L1759" s="4"/>
    </row>
    <row r="1760" spans="11:12">
      <c r="K1760" s="4"/>
      <c r="L1760" s="4"/>
    </row>
    <row r="1761" spans="11:12">
      <c r="K1761" s="4"/>
      <c r="L1761" s="4"/>
    </row>
    <row r="1762" spans="11:12">
      <c r="K1762" s="4"/>
      <c r="L1762" s="4"/>
    </row>
    <row r="1763" spans="11:12">
      <c r="K1763" s="4"/>
      <c r="L1763" s="4"/>
    </row>
    <row r="1764" spans="11:12">
      <c r="K1764" s="4"/>
      <c r="L1764" s="4"/>
    </row>
    <row r="1765" spans="11:12">
      <c r="K1765" s="4"/>
      <c r="L1765" s="4"/>
    </row>
    <row r="1766" spans="11:12">
      <c r="K1766" s="4"/>
      <c r="L1766" s="4"/>
    </row>
    <row r="1767" spans="11:12">
      <c r="K1767" s="4"/>
      <c r="L1767" s="4"/>
    </row>
    <row r="1768" spans="11:12">
      <c r="K1768" s="4"/>
      <c r="L1768" s="4"/>
    </row>
    <row r="1769" spans="11:12">
      <c r="K1769" s="4"/>
      <c r="L1769" s="4"/>
    </row>
    <row r="1770" spans="11:12">
      <c r="K1770" s="4"/>
      <c r="L1770" s="4"/>
    </row>
    <row r="1771" spans="11:12">
      <c r="K1771" s="4"/>
      <c r="L1771" s="4"/>
    </row>
    <row r="1772" spans="11:12">
      <c r="K1772" s="4"/>
      <c r="L1772" s="4"/>
    </row>
    <row r="1773" spans="11:12">
      <c r="K1773" s="4"/>
      <c r="L1773" s="4"/>
    </row>
    <row r="1774" spans="11:12">
      <c r="K1774" s="4"/>
      <c r="L1774" s="4"/>
    </row>
    <row r="1775" spans="11:12">
      <c r="K1775" s="4"/>
      <c r="L1775" s="4"/>
    </row>
    <row r="1776" spans="11:12">
      <c r="K1776" s="4"/>
      <c r="L1776" s="4"/>
    </row>
    <row r="1777" spans="11:12">
      <c r="K1777" s="4"/>
      <c r="L1777" s="4"/>
    </row>
    <row r="1778" spans="11:12">
      <c r="K1778" s="4"/>
      <c r="L1778" s="4"/>
    </row>
    <row r="1779" spans="11:12">
      <c r="K1779" s="4"/>
      <c r="L1779" s="4"/>
    </row>
    <row r="1780" spans="11:12">
      <c r="K1780" s="4"/>
      <c r="L1780" s="4"/>
    </row>
    <row r="1781" spans="11:12">
      <c r="K1781" s="4"/>
      <c r="L1781" s="4"/>
    </row>
    <row r="1782" spans="11:12">
      <c r="K1782" s="4"/>
      <c r="L1782" s="4"/>
    </row>
    <row r="1783" spans="11:12">
      <c r="K1783" s="4"/>
      <c r="L1783" s="4"/>
    </row>
    <row r="1784" spans="11:12">
      <c r="K1784" s="4"/>
      <c r="L1784" s="4"/>
    </row>
    <row r="1785" spans="11:12">
      <c r="K1785" s="4"/>
      <c r="L1785" s="4"/>
    </row>
    <row r="1786" spans="11:12">
      <c r="K1786" s="4"/>
      <c r="L1786" s="4"/>
    </row>
    <row r="1787" spans="11:12">
      <c r="K1787" s="4"/>
      <c r="L1787" s="4"/>
    </row>
    <row r="1788" spans="11:12">
      <c r="K1788" s="4"/>
      <c r="L1788" s="4"/>
    </row>
    <row r="1789" spans="11:12">
      <c r="K1789" s="4"/>
      <c r="L1789" s="4"/>
    </row>
    <row r="1790" spans="11:12">
      <c r="K1790" s="4"/>
      <c r="L1790" s="4"/>
    </row>
    <row r="1791" spans="11:12">
      <c r="K1791" s="4"/>
      <c r="L1791" s="4"/>
    </row>
    <row r="1792" spans="11:12">
      <c r="K1792" s="4"/>
      <c r="L1792" s="4"/>
    </row>
    <row r="1793" spans="11:12">
      <c r="K1793" s="4"/>
      <c r="L1793" s="4"/>
    </row>
    <row r="1794" spans="11:12">
      <c r="K1794" s="4"/>
      <c r="L1794" s="4"/>
    </row>
    <row r="1795" spans="11:12">
      <c r="K1795" s="4"/>
      <c r="L1795" s="4"/>
    </row>
    <row r="1796" spans="11:12">
      <c r="K1796" s="4"/>
      <c r="L1796" s="4"/>
    </row>
    <row r="1797" spans="11:12">
      <c r="K1797" s="4"/>
      <c r="L1797" s="4"/>
    </row>
    <row r="1798" spans="11:12">
      <c r="K1798" s="4"/>
      <c r="L1798" s="4"/>
    </row>
    <row r="1799" spans="11:12">
      <c r="K1799" s="4"/>
      <c r="L1799" s="4"/>
    </row>
    <row r="1800" spans="11:12">
      <c r="K1800" s="4"/>
      <c r="L1800" s="4"/>
    </row>
    <row r="1801" spans="11:12">
      <c r="K1801" s="4"/>
      <c r="L1801" s="4"/>
    </row>
    <row r="1802" spans="11:12">
      <c r="K1802" s="4"/>
      <c r="L1802" s="4"/>
    </row>
    <row r="1803" spans="11:12">
      <c r="K1803" s="4"/>
      <c r="L1803" s="4"/>
    </row>
    <row r="1804" spans="11:12">
      <c r="K1804" s="4"/>
      <c r="L1804" s="4"/>
    </row>
    <row r="1805" spans="11:12">
      <c r="K1805" s="4"/>
      <c r="L1805" s="4"/>
    </row>
    <row r="1806" spans="11:12">
      <c r="K1806" s="4"/>
      <c r="L1806" s="4"/>
    </row>
    <row r="1807" spans="11:12">
      <c r="K1807" s="4"/>
      <c r="L1807" s="4"/>
    </row>
    <row r="1808" spans="11:12">
      <c r="K1808" s="4"/>
      <c r="L1808" s="4"/>
    </row>
    <row r="1809" spans="11:12">
      <c r="K1809" s="4"/>
      <c r="L1809" s="4"/>
    </row>
    <row r="1810" spans="11:12">
      <c r="K1810" s="4"/>
      <c r="L1810" s="4"/>
    </row>
    <row r="1811" spans="11:12">
      <c r="K1811" s="4"/>
      <c r="L1811" s="4"/>
    </row>
    <row r="1812" spans="11:12">
      <c r="K1812" s="4"/>
      <c r="L1812" s="4"/>
    </row>
    <row r="1813" spans="11:12">
      <c r="K1813" s="4"/>
      <c r="L1813" s="4"/>
    </row>
    <row r="1814" spans="11:12">
      <c r="K1814" s="4"/>
      <c r="L1814" s="4"/>
    </row>
    <row r="1815" spans="11:12">
      <c r="K1815" s="4"/>
      <c r="L1815" s="4"/>
    </row>
    <row r="1816" spans="11:12">
      <c r="K1816" s="4"/>
      <c r="L1816" s="4"/>
    </row>
    <row r="1817" spans="11:12">
      <c r="K1817" s="4"/>
      <c r="L1817" s="4"/>
    </row>
    <row r="1818" spans="11:12">
      <c r="K1818" s="4"/>
      <c r="L1818" s="4"/>
    </row>
    <row r="1819" spans="11:12">
      <c r="K1819" s="4"/>
      <c r="L1819" s="4"/>
    </row>
    <row r="1820" spans="11:12">
      <c r="K1820" s="4"/>
      <c r="L1820" s="4"/>
    </row>
    <row r="1821" spans="11:12">
      <c r="K1821" s="4"/>
      <c r="L1821" s="4"/>
    </row>
    <row r="1822" spans="11:12">
      <c r="K1822" s="4"/>
      <c r="L1822" s="4"/>
    </row>
    <row r="1823" spans="11:12">
      <c r="K1823" s="4"/>
      <c r="L1823" s="4"/>
    </row>
    <row r="1824" spans="11:12">
      <c r="K1824" s="4"/>
      <c r="L1824" s="4"/>
    </row>
    <row r="1825" spans="11:12">
      <c r="K1825" s="4"/>
      <c r="L1825" s="4"/>
    </row>
    <row r="1826" spans="11:12">
      <c r="K1826" s="4"/>
      <c r="L1826" s="4"/>
    </row>
    <row r="1827" spans="11:12">
      <c r="K1827" s="4"/>
      <c r="L1827" s="4"/>
    </row>
    <row r="1828" spans="11:12">
      <c r="K1828" s="4"/>
      <c r="L1828" s="4"/>
    </row>
    <row r="1829" spans="11:12">
      <c r="K1829" s="4"/>
      <c r="L1829" s="4"/>
    </row>
    <row r="1830" spans="11:12">
      <c r="K1830" s="4"/>
      <c r="L1830" s="4"/>
    </row>
    <row r="1831" spans="11:12">
      <c r="K1831" s="4"/>
      <c r="L1831" s="4"/>
    </row>
    <row r="1832" spans="11:12">
      <c r="K1832" s="4"/>
      <c r="L1832" s="4"/>
    </row>
    <row r="1833" spans="11:12">
      <c r="K1833" s="4"/>
      <c r="L1833" s="4"/>
    </row>
    <row r="1834" spans="11:12">
      <c r="K1834" s="4"/>
      <c r="L1834" s="4"/>
    </row>
    <row r="1835" spans="11:12">
      <c r="K1835" s="4"/>
      <c r="L1835" s="4"/>
    </row>
    <row r="1836" spans="11:12">
      <c r="K1836" s="4"/>
      <c r="L1836" s="4"/>
    </row>
    <row r="1837" spans="11:12">
      <c r="K1837" s="4"/>
      <c r="L1837" s="4"/>
    </row>
    <row r="1838" spans="11:12">
      <c r="K1838" s="4"/>
      <c r="L1838" s="4"/>
    </row>
    <row r="1839" spans="11:12">
      <c r="K1839" s="4"/>
      <c r="L1839" s="4"/>
    </row>
    <row r="1840" spans="11:12">
      <c r="K1840" s="4"/>
      <c r="L1840" s="4"/>
    </row>
    <row r="1841" spans="11:12">
      <c r="K1841" s="4"/>
      <c r="L1841" s="4"/>
    </row>
    <row r="1842" spans="11:12">
      <c r="K1842" s="4"/>
      <c r="L1842" s="4"/>
    </row>
    <row r="1843" spans="11:12">
      <c r="K1843" s="4"/>
      <c r="L1843" s="4"/>
    </row>
    <row r="1844" spans="11:12">
      <c r="K1844" s="4"/>
      <c r="L1844" s="4"/>
    </row>
    <row r="1845" spans="11:12">
      <c r="K1845" s="4"/>
      <c r="L1845" s="4"/>
    </row>
    <row r="1846" spans="11:12">
      <c r="K1846" s="4"/>
      <c r="L1846" s="4"/>
    </row>
    <row r="1847" spans="11:12">
      <c r="K1847" s="4"/>
      <c r="L1847" s="4"/>
    </row>
    <row r="1848" spans="11:12">
      <c r="K1848" s="4"/>
      <c r="L1848" s="4"/>
    </row>
    <row r="1849" spans="11:12">
      <c r="K1849" s="4"/>
      <c r="L1849" s="4"/>
    </row>
    <row r="1850" spans="11:12">
      <c r="K1850" s="4"/>
      <c r="L1850" s="4"/>
    </row>
    <row r="1851" spans="11:12">
      <c r="K1851" s="4"/>
      <c r="L1851" s="4"/>
    </row>
    <row r="1852" spans="11:12">
      <c r="K1852" s="4"/>
      <c r="L1852" s="4"/>
    </row>
    <row r="1853" spans="11:12">
      <c r="K1853" s="4"/>
      <c r="L1853" s="4"/>
    </row>
    <row r="1854" spans="11:12">
      <c r="K1854" s="4"/>
      <c r="L1854" s="4"/>
    </row>
    <row r="1855" spans="11:12">
      <c r="K1855" s="4"/>
      <c r="L1855" s="4"/>
    </row>
    <row r="1856" spans="11:12">
      <c r="K1856" s="4"/>
      <c r="L1856" s="4"/>
    </row>
    <row r="1857" spans="11:12">
      <c r="K1857" s="4"/>
      <c r="L1857" s="4"/>
    </row>
    <row r="1858" spans="11:12">
      <c r="K1858" s="4"/>
      <c r="L1858" s="4"/>
    </row>
    <row r="1859" spans="11:12">
      <c r="K1859" s="4"/>
      <c r="L1859" s="4"/>
    </row>
    <row r="1860" spans="11:12">
      <c r="K1860" s="4"/>
      <c r="L1860" s="4"/>
    </row>
    <row r="1861" spans="11:12">
      <c r="K1861" s="4"/>
      <c r="L1861" s="4"/>
    </row>
    <row r="1862" spans="11:12">
      <c r="K1862" s="4"/>
      <c r="L1862" s="4"/>
    </row>
    <row r="1863" spans="11:12">
      <c r="K1863" s="4"/>
      <c r="L1863" s="4"/>
    </row>
    <row r="1864" spans="11:12">
      <c r="K1864" s="4"/>
      <c r="L1864" s="4"/>
    </row>
    <row r="1865" spans="11:12">
      <c r="K1865" s="4"/>
      <c r="L1865" s="4"/>
    </row>
    <row r="1866" spans="11:12">
      <c r="K1866" s="4"/>
      <c r="L1866" s="4"/>
    </row>
    <row r="1867" spans="11:12">
      <c r="K1867" s="4"/>
      <c r="L1867" s="4"/>
    </row>
    <row r="1868" spans="11:12">
      <c r="K1868" s="4"/>
      <c r="L1868" s="4"/>
    </row>
    <row r="1869" spans="11:12">
      <c r="K1869" s="4"/>
      <c r="L1869" s="4"/>
    </row>
    <row r="1870" spans="11:12">
      <c r="K1870" s="4"/>
      <c r="L1870" s="4"/>
    </row>
    <row r="1871" spans="11:12">
      <c r="K1871" s="4"/>
      <c r="L1871" s="4"/>
    </row>
    <row r="1872" spans="11:12">
      <c r="K1872" s="4"/>
      <c r="L1872" s="4"/>
    </row>
    <row r="1873" spans="11:12">
      <c r="K1873" s="4"/>
      <c r="L1873" s="4"/>
    </row>
    <row r="1874" spans="11:12">
      <c r="K1874" s="4"/>
      <c r="L1874" s="4"/>
    </row>
    <row r="1875" spans="11:12">
      <c r="K1875" s="4"/>
      <c r="L1875" s="4"/>
    </row>
    <row r="1876" spans="11:12">
      <c r="K1876" s="4"/>
      <c r="L1876" s="4"/>
    </row>
    <row r="1877" spans="11:12">
      <c r="K1877" s="4"/>
      <c r="L1877" s="4"/>
    </row>
    <row r="1878" spans="11:12">
      <c r="K1878" s="4"/>
      <c r="L1878" s="4"/>
    </row>
    <row r="1879" spans="11:12">
      <c r="K1879" s="4"/>
      <c r="L1879" s="4"/>
    </row>
    <row r="1880" spans="11:12">
      <c r="K1880" s="4"/>
      <c r="L1880" s="4"/>
    </row>
    <row r="1881" spans="11:12">
      <c r="K1881" s="4"/>
      <c r="L1881" s="4"/>
    </row>
    <row r="1882" spans="11:12">
      <c r="K1882" s="4"/>
      <c r="L1882" s="4"/>
    </row>
    <row r="1883" spans="11:12">
      <c r="K1883" s="4"/>
      <c r="L1883" s="4"/>
    </row>
    <row r="1884" spans="11:12">
      <c r="K1884" s="4"/>
      <c r="L1884" s="4"/>
    </row>
    <row r="1885" spans="11:12">
      <c r="K1885" s="4"/>
      <c r="L1885" s="4"/>
    </row>
    <row r="1886" spans="11:12">
      <c r="K1886" s="4"/>
      <c r="L1886" s="4"/>
    </row>
    <row r="1887" spans="11:12">
      <c r="K1887" s="4"/>
      <c r="L1887" s="4"/>
    </row>
    <row r="1888" spans="11:12">
      <c r="K1888" s="4"/>
      <c r="L1888" s="4"/>
    </row>
    <row r="1889" spans="11:12">
      <c r="K1889" s="4"/>
      <c r="L1889" s="4"/>
    </row>
    <row r="1890" spans="11:12">
      <c r="K1890" s="4"/>
      <c r="L1890" s="4"/>
    </row>
    <row r="1891" spans="11:12">
      <c r="K1891" s="4"/>
      <c r="L1891" s="4"/>
    </row>
    <row r="1892" spans="11:12">
      <c r="K1892" s="4"/>
      <c r="L1892" s="4"/>
    </row>
    <row r="1893" spans="11:12">
      <c r="K1893" s="4"/>
      <c r="L1893" s="4"/>
    </row>
    <row r="1894" spans="11:12">
      <c r="K1894" s="4"/>
      <c r="L1894" s="4"/>
    </row>
    <row r="1895" spans="11:12">
      <c r="K1895" s="4"/>
      <c r="L1895" s="4"/>
    </row>
    <row r="1896" spans="11:12">
      <c r="K1896" s="4"/>
      <c r="L1896" s="4"/>
    </row>
    <row r="1897" spans="11:12">
      <c r="K1897" s="4"/>
      <c r="L1897" s="4"/>
    </row>
    <row r="1898" spans="11:12">
      <c r="K1898" s="4"/>
      <c r="L1898" s="4"/>
    </row>
    <row r="1899" spans="11:12">
      <c r="K1899" s="4"/>
      <c r="L1899" s="4"/>
    </row>
    <row r="1900" spans="11:12">
      <c r="K1900" s="4"/>
      <c r="L1900" s="4"/>
    </row>
    <row r="1901" spans="11:12">
      <c r="K1901" s="4"/>
      <c r="L1901" s="4"/>
    </row>
    <row r="1902" spans="11:12">
      <c r="K1902" s="4"/>
      <c r="L1902" s="4"/>
    </row>
    <row r="1903" spans="11:12">
      <c r="K1903" s="4"/>
      <c r="L1903" s="4"/>
    </row>
    <row r="1904" spans="11:12">
      <c r="K1904" s="4"/>
      <c r="L1904" s="4"/>
    </row>
    <row r="1905" spans="11:12">
      <c r="K1905" s="4"/>
      <c r="L1905" s="4"/>
    </row>
    <row r="1906" spans="11:12">
      <c r="K1906" s="4"/>
      <c r="L1906" s="4"/>
    </row>
    <row r="1907" spans="11:12">
      <c r="K1907" s="4"/>
      <c r="L1907" s="4"/>
    </row>
    <row r="1908" spans="11:12">
      <c r="K1908" s="4"/>
      <c r="L1908" s="4"/>
    </row>
    <row r="1909" spans="11:12">
      <c r="K1909" s="4"/>
      <c r="L1909" s="4"/>
    </row>
    <row r="1910" spans="11:12">
      <c r="K1910" s="4"/>
      <c r="L1910" s="4"/>
    </row>
    <row r="1911" spans="11:12">
      <c r="K1911" s="4"/>
      <c r="L1911" s="4"/>
    </row>
    <row r="1912" spans="11:12">
      <c r="K1912" s="4"/>
      <c r="L1912" s="4"/>
    </row>
    <row r="1913" spans="11:12">
      <c r="K1913" s="4"/>
      <c r="L1913" s="4"/>
    </row>
    <row r="1914" spans="11:12">
      <c r="K1914" s="4"/>
      <c r="L1914" s="4"/>
    </row>
    <row r="1915" spans="11:12">
      <c r="K1915" s="4"/>
      <c r="L1915" s="4"/>
    </row>
    <row r="1916" spans="11:12">
      <c r="K1916" s="4"/>
      <c r="L1916" s="4"/>
    </row>
    <row r="1917" spans="11:12">
      <c r="K1917" s="4"/>
      <c r="L1917" s="4"/>
    </row>
    <row r="1918" spans="11:12">
      <c r="K1918" s="4"/>
      <c r="L1918" s="4"/>
    </row>
    <row r="1919" spans="11:12">
      <c r="K1919" s="4"/>
      <c r="L1919" s="4"/>
    </row>
    <row r="1920" spans="11:12">
      <c r="K1920" s="4"/>
      <c r="L1920" s="4"/>
    </row>
    <row r="1921" spans="11:12">
      <c r="K1921" s="4"/>
      <c r="L1921" s="4"/>
    </row>
    <row r="1922" spans="11:12">
      <c r="K1922" s="4"/>
      <c r="L1922" s="4"/>
    </row>
    <row r="1923" spans="11:12">
      <c r="K1923" s="4"/>
      <c r="L1923" s="4"/>
    </row>
    <row r="1924" spans="11:12">
      <c r="K1924" s="4"/>
      <c r="L1924" s="4"/>
    </row>
    <row r="1925" spans="11:12">
      <c r="K1925" s="4"/>
      <c r="L1925" s="4"/>
    </row>
    <row r="1926" spans="11:12">
      <c r="K1926" s="4"/>
      <c r="L1926" s="4"/>
    </row>
    <row r="1927" spans="11:12">
      <c r="K1927" s="4"/>
      <c r="L1927" s="4"/>
    </row>
    <row r="1928" spans="11:12">
      <c r="K1928" s="4"/>
      <c r="L1928" s="4"/>
    </row>
    <row r="1929" spans="11:12">
      <c r="K1929" s="4"/>
      <c r="L1929" s="4"/>
    </row>
    <row r="1930" spans="11:12">
      <c r="K1930" s="4"/>
      <c r="L1930" s="4"/>
    </row>
    <row r="1931" spans="11:12">
      <c r="K1931" s="4"/>
      <c r="L1931" s="4"/>
    </row>
    <row r="1932" spans="11:12">
      <c r="K1932" s="4"/>
      <c r="L1932" s="4"/>
    </row>
    <row r="1933" spans="11:12">
      <c r="K1933" s="4"/>
      <c r="L1933" s="4"/>
    </row>
    <row r="1934" spans="11:12">
      <c r="K1934" s="4"/>
      <c r="L1934" s="4"/>
    </row>
    <row r="1935" spans="11:12">
      <c r="K1935" s="4"/>
      <c r="L1935" s="4"/>
    </row>
    <row r="1936" spans="11:12">
      <c r="K1936" s="4"/>
      <c r="L1936" s="4"/>
    </row>
    <row r="1937" spans="11:12">
      <c r="K1937" s="4"/>
      <c r="L1937" s="4"/>
    </row>
    <row r="1938" spans="11:12">
      <c r="K1938" s="4"/>
      <c r="L1938" s="4"/>
    </row>
    <row r="1939" spans="11:12">
      <c r="K1939" s="4"/>
      <c r="L1939" s="4"/>
    </row>
    <row r="1940" spans="11:12">
      <c r="K1940" s="4"/>
      <c r="L1940" s="4"/>
    </row>
    <row r="1941" spans="11:12">
      <c r="K1941" s="4"/>
      <c r="L1941" s="4"/>
    </row>
    <row r="1942" spans="11:12">
      <c r="K1942" s="4"/>
      <c r="L1942" s="4"/>
    </row>
    <row r="1943" spans="11:12">
      <c r="K1943" s="4"/>
      <c r="L1943" s="4"/>
    </row>
    <row r="1944" spans="11:12">
      <c r="K1944" s="4"/>
      <c r="L1944" s="4"/>
    </row>
    <row r="1945" spans="11:12">
      <c r="K1945" s="4"/>
      <c r="L1945" s="4"/>
    </row>
    <row r="1946" spans="11:12">
      <c r="K1946" s="4"/>
      <c r="L1946" s="4"/>
    </row>
    <row r="1947" spans="11:12">
      <c r="K1947" s="4"/>
      <c r="L1947" s="4"/>
    </row>
    <row r="1948" spans="11:12">
      <c r="K1948" s="4"/>
      <c r="L1948" s="4"/>
    </row>
    <row r="1949" spans="11:12">
      <c r="K1949" s="4"/>
      <c r="L1949" s="4"/>
    </row>
    <row r="1950" spans="11:12">
      <c r="K1950" s="4"/>
      <c r="L1950" s="4"/>
    </row>
    <row r="1951" spans="11:12">
      <c r="K1951" s="4"/>
      <c r="L1951" s="4"/>
    </row>
    <row r="1952" spans="11:12">
      <c r="K1952" s="4"/>
      <c r="L1952" s="4"/>
    </row>
    <row r="1953" spans="11:12">
      <c r="K1953" s="4"/>
      <c r="L1953" s="4"/>
    </row>
    <row r="1954" spans="11:12">
      <c r="K1954" s="4"/>
      <c r="L1954" s="4"/>
    </row>
    <row r="1955" spans="11:12">
      <c r="K1955" s="4"/>
      <c r="L1955" s="4"/>
    </row>
    <row r="1956" spans="11:12">
      <c r="K1956" s="4"/>
      <c r="L1956" s="4"/>
    </row>
    <row r="1957" spans="11:12">
      <c r="K1957" s="4"/>
      <c r="L1957" s="4"/>
    </row>
    <row r="1958" spans="11:12">
      <c r="K1958" s="4"/>
      <c r="L1958" s="4"/>
    </row>
    <row r="1959" spans="11:12">
      <c r="K1959" s="4"/>
      <c r="L1959" s="4"/>
    </row>
    <row r="1960" spans="11:12">
      <c r="K1960" s="4"/>
      <c r="L1960" s="4"/>
    </row>
    <row r="1961" spans="11:12">
      <c r="K1961" s="4"/>
      <c r="L1961" s="4"/>
    </row>
    <row r="1962" spans="11:12">
      <c r="K1962" s="4"/>
      <c r="L1962" s="4"/>
    </row>
    <row r="1963" spans="11:12">
      <c r="K1963" s="4"/>
      <c r="L1963" s="4"/>
    </row>
    <row r="1964" spans="11:12">
      <c r="K1964" s="4"/>
      <c r="L1964" s="4"/>
    </row>
    <row r="1965" spans="11:12">
      <c r="K1965" s="4"/>
      <c r="L1965" s="4"/>
    </row>
    <row r="1966" spans="11:12">
      <c r="K1966" s="4"/>
      <c r="L1966" s="4"/>
    </row>
    <row r="1967" spans="11:12">
      <c r="K1967" s="4"/>
      <c r="L1967" s="4"/>
    </row>
    <row r="1968" spans="11:12">
      <c r="K1968" s="4"/>
      <c r="L1968" s="4"/>
    </row>
    <row r="1969" spans="11:12">
      <c r="K1969" s="4"/>
      <c r="L1969" s="4"/>
    </row>
    <row r="1970" spans="11:12">
      <c r="K1970" s="4"/>
      <c r="L1970" s="4"/>
    </row>
    <row r="1971" spans="11:12">
      <c r="K1971" s="4"/>
      <c r="L1971" s="4"/>
    </row>
    <row r="1972" spans="11:12">
      <c r="K1972" s="4"/>
      <c r="L1972" s="4"/>
    </row>
    <row r="1973" spans="11:12">
      <c r="K1973" s="4"/>
      <c r="L1973" s="4"/>
    </row>
    <row r="1974" spans="11:12">
      <c r="K1974" s="4"/>
      <c r="L1974" s="4"/>
    </row>
    <row r="1975" spans="11:12">
      <c r="K1975" s="4"/>
      <c r="L1975" s="4"/>
    </row>
    <row r="1976" spans="11:12">
      <c r="K1976" s="4"/>
      <c r="L1976" s="4"/>
    </row>
    <row r="1977" spans="11:12">
      <c r="K1977" s="4"/>
      <c r="L1977" s="4"/>
    </row>
    <row r="1978" spans="11:12">
      <c r="K1978" s="4"/>
      <c r="L1978" s="4"/>
    </row>
    <row r="1979" spans="11:12">
      <c r="K1979" s="4"/>
      <c r="L1979" s="4"/>
    </row>
    <row r="1980" spans="11:12">
      <c r="K1980" s="4"/>
      <c r="L1980" s="4"/>
    </row>
    <row r="1981" spans="11:12">
      <c r="K1981" s="4"/>
      <c r="L1981" s="4"/>
    </row>
    <row r="1982" spans="11:12">
      <c r="K1982" s="4"/>
      <c r="L1982" s="4"/>
    </row>
    <row r="1983" spans="11:12">
      <c r="K1983" s="4"/>
      <c r="L1983" s="4"/>
    </row>
    <row r="1984" spans="11:12">
      <c r="K1984" s="4"/>
      <c r="L1984" s="4"/>
    </row>
    <row r="1985" spans="11:12">
      <c r="K1985" s="4"/>
      <c r="L1985" s="4"/>
    </row>
    <row r="1986" spans="11:12">
      <c r="K1986" s="4"/>
      <c r="L1986" s="4"/>
    </row>
    <row r="1987" spans="11:12">
      <c r="K1987" s="4"/>
      <c r="L1987" s="4"/>
    </row>
    <row r="1988" spans="11:12">
      <c r="K1988" s="4"/>
      <c r="L1988" s="4"/>
    </row>
    <row r="1989" spans="11:12">
      <c r="K1989" s="4"/>
      <c r="L1989" s="4"/>
    </row>
    <row r="1990" spans="11:12">
      <c r="K1990" s="4"/>
      <c r="L1990" s="4"/>
    </row>
    <row r="1991" spans="11:12">
      <c r="K1991" s="4"/>
      <c r="L1991" s="4"/>
    </row>
    <row r="1992" spans="11:12">
      <c r="K1992" s="4"/>
      <c r="L1992" s="4"/>
    </row>
    <row r="1993" spans="11:12">
      <c r="K1993" s="4"/>
      <c r="L1993" s="4"/>
    </row>
    <row r="1994" spans="11:12">
      <c r="K1994" s="4"/>
      <c r="L1994" s="4"/>
    </row>
    <row r="1995" spans="11:12">
      <c r="K1995" s="4"/>
      <c r="L1995" s="4"/>
    </row>
    <row r="1996" spans="11:12">
      <c r="K1996" s="4"/>
      <c r="L1996" s="4"/>
    </row>
    <row r="1997" spans="11:12">
      <c r="K1997" s="4"/>
      <c r="L1997" s="4"/>
    </row>
    <row r="1998" spans="11:12">
      <c r="K1998" s="4"/>
      <c r="L1998" s="4"/>
    </row>
    <row r="1999" spans="11:12">
      <c r="K1999" s="4"/>
      <c r="L1999" s="4"/>
    </row>
    <row r="2000" spans="11:12">
      <c r="K2000" s="4"/>
      <c r="L2000" s="4"/>
    </row>
    <row r="2001" spans="11:12">
      <c r="K2001" s="4"/>
      <c r="L2001" s="4"/>
    </row>
    <row r="2002" spans="11:12">
      <c r="K2002" s="4"/>
      <c r="L2002" s="4"/>
    </row>
    <row r="2003" spans="11:12">
      <c r="K2003" s="4"/>
      <c r="L2003" s="4"/>
    </row>
    <row r="2004" spans="11:12">
      <c r="K2004" s="4"/>
      <c r="L2004" s="4"/>
    </row>
    <row r="2005" spans="11:12">
      <c r="K2005" s="4"/>
      <c r="L2005" s="4"/>
    </row>
    <row r="2006" spans="11:12">
      <c r="K2006" s="4"/>
      <c r="L2006" s="4"/>
    </row>
    <row r="2007" spans="11:12">
      <c r="K2007" s="4"/>
      <c r="L2007" s="4"/>
    </row>
    <row r="2008" spans="11:12">
      <c r="K2008" s="4"/>
      <c r="L2008" s="4"/>
    </row>
    <row r="2009" spans="11:12">
      <c r="K2009" s="4"/>
      <c r="L2009" s="4"/>
    </row>
    <row r="2010" spans="11:12">
      <c r="K2010" s="4"/>
      <c r="L2010" s="4"/>
    </row>
    <row r="2011" spans="11:12">
      <c r="K2011" s="4"/>
      <c r="L2011" s="4"/>
    </row>
    <row r="2012" spans="11:12">
      <c r="K2012" s="4"/>
      <c r="L2012" s="4"/>
    </row>
    <row r="2013" spans="11:12">
      <c r="K2013" s="4"/>
      <c r="L2013" s="4"/>
    </row>
    <row r="2014" spans="11:12">
      <c r="K2014" s="4"/>
      <c r="L2014" s="4"/>
    </row>
    <row r="2015" spans="11:12">
      <c r="K2015" s="4"/>
      <c r="L2015" s="4"/>
    </row>
    <row r="2016" spans="11:12">
      <c r="K2016" s="4"/>
      <c r="L2016" s="4"/>
    </row>
    <row r="2017" spans="11:12">
      <c r="K2017" s="4"/>
      <c r="L2017" s="4"/>
    </row>
    <row r="2018" spans="11:12">
      <c r="K2018" s="4"/>
      <c r="L2018" s="4"/>
    </row>
    <row r="2019" spans="11:12">
      <c r="K2019" s="4"/>
      <c r="L2019" s="4"/>
    </row>
    <row r="2020" spans="11:12">
      <c r="K2020" s="4"/>
      <c r="L2020" s="4"/>
    </row>
    <row r="2021" spans="11:12">
      <c r="K2021" s="4"/>
      <c r="L2021" s="4"/>
    </row>
    <row r="2022" spans="11:12">
      <c r="K2022" s="4"/>
      <c r="L2022" s="4"/>
    </row>
    <row r="2023" spans="11:12">
      <c r="K2023" s="4"/>
      <c r="L2023" s="4"/>
    </row>
    <row r="2024" spans="11:12">
      <c r="K2024" s="4"/>
      <c r="L2024" s="4"/>
    </row>
    <row r="2025" spans="11:12">
      <c r="K2025" s="4"/>
      <c r="L2025" s="4"/>
    </row>
    <row r="2026" spans="11:12">
      <c r="K2026" s="4"/>
      <c r="L2026" s="4"/>
    </row>
    <row r="2027" spans="11:12">
      <c r="K2027" s="4"/>
      <c r="L2027" s="4"/>
    </row>
    <row r="2028" spans="11:12">
      <c r="K2028" s="4"/>
      <c r="L2028" s="4"/>
    </row>
    <row r="2029" spans="11:12">
      <c r="K2029" s="4"/>
      <c r="L2029" s="4"/>
    </row>
    <row r="2030" spans="11:12">
      <c r="K2030" s="4"/>
      <c r="L2030" s="4"/>
    </row>
    <row r="2031" spans="11:12">
      <c r="K2031" s="4"/>
      <c r="L2031" s="4"/>
    </row>
    <row r="2032" spans="11:12">
      <c r="K2032" s="4"/>
      <c r="L2032" s="4"/>
    </row>
    <row r="2033" spans="11:12">
      <c r="K2033" s="4"/>
      <c r="L2033" s="4"/>
    </row>
    <row r="2034" spans="11:12">
      <c r="K2034" s="4"/>
      <c r="L2034" s="4"/>
    </row>
    <row r="2035" spans="11:12">
      <c r="K2035" s="4"/>
      <c r="L2035" s="4"/>
    </row>
    <row r="2036" spans="11:12">
      <c r="K2036" s="4"/>
      <c r="L2036" s="4"/>
    </row>
    <row r="2037" spans="11:12">
      <c r="K2037" s="4"/>
      <c r="L2037" s="4"/>
    </row>
    <row r="2038" spans="11:12">
      <c r="K2038" s="4"/>
      <c r="L2038" s="4"/>
    </row>
    <row r="2039" spans="11:12">
      <c r="K2039" s="4"/>
      <c r="L2039" s="4"/>
    </row>
    <row r="2040" spans="11:12">
      <c r="K2040" s="4"/>
      <c r="L2040" s="4"/>
    </row>
    <row r="2041" spans="11:12">
      <c r="K2041" s="4"/>
      <c r="L2041" s="4"/>
    </row>
    <row r="2042" spans="11:12">
      <c r="K2042" s="4"/>
      <c r="L2042" s="4"/>
    </row>
    <row r="2043" spans="11:12">
      <c r="K2043" s="4"/>
      <c r="L2043" s="4"/>
    </row>
    <row r="2044" spans="11:12">
      <c r="K2044" s="4"/>
      <c r="L2044" s="4"/>
    </row>
    <row r="2045" spans="11:12">
      <c r="K2045" s="4"/>
      <c r="L2045" s="4"/>
    </row>
    <row r="2046" spans="11:12">
      <c r="K2046" s="4"/>
      <c r="L2046" s="4"/>
    </row>
    <row r="2047" spans="11:12">
      <c r="K2047" s="4"/>
      <c r="L2047" s="4"/>
    </row>
    <row r="2048" spans="11:12">
      <c r="K2048" s="4"/>
      <c r="L2048" s="4"/>
    </row>
    <row r="2049" spans="11:12">
      <c r="K2049" s="4"/>
      <c r="L2049" s="4"/>
    </row>
    <row r="2050" spans="11:12">
      <c r="K2050" s="4"/>
      <c r="L2050" s="4"/>
    </row>
    <row r="2051" spans="11:12">
      <c r="K2051" s="4"/>
      <c r="L2051" s="4"/>
    </row>
    <row r="2052" spans="11:12">
      <c r="K2052" s="4"/>
      <c r="L2052" s="4"/>
    </row>
    <row r="2053" spans="11:12">
      <c r="K2053" s="4"/>
      <c r="L2053" s="4"/>
    </row>
    <row r="2054" spans="11:12">
      <c r="K2054" s="4"/>
      <c r="L2054" s="4"/>
    </row>
    <row r="2055" spans="11:12">
      <c r="K2055" s="4"/>
      <c r="L2055" s="4"/>
    </row>
    <row r="2056" spans="11:12">
      <c r="K2056" s="4"/>
      <c r="L2056" s="4"/>
    </row>
    <row r="2057" spans="11:12">
      <c r="K2057" s="4"/>
      <c r="L2057" s="4"/>
    </row>
    <row r="2058" spans="11:12">
      <c r="K2058" s="4"/>
      <c r="L2058" s="4"/>
    </row>
    <row r="2059" spans="11:12">
      <c r="K2059" s="4"/>
      <c r="L2059" s="4"/>
    </row>
    <row r="2060" spans="11:12">
      <c r="K2060" s="4"/>
      <c r="L2060" s="4"/>
    </row>
    <row r="2061" spans="11:12">
      <c r="K2061" s="4"/>
      <c r="L2061" s="4"/>
    </row>
    <row r="2062" spans="11:12">
      <c r="K2062" s="4"/>
      <c r="L2062" s="4"/>
    </row>
    <row r="2063" spans="11:12">
      <c r="K2063" s="4"/>
      <c r="L2063" s="4"/>
    </row>
    <row r="2064" spans="11:12">
      <c r="K2064" s="4"/>
      <c r="L2064" s="4"/>
    </row>
    <row r="2065" spans="11:12">
      <c r="K2065" s="4"/>
      <c r="L2065" s="4"/>
    </row>
    <row r="2066" spans="11:12">
      <c r="K2066" s="4"/>
      <c r="L2066" s="4"/>
    </row>
    <row r="2067" spans="11:12">
      <c r="K2067" s="4"/>
      <c r="L2067" s="4"/>
    </row>
    <row r="2068" spans="11:12">
      <c r="K2068" s="4"/>
      <c r="L2068" s="4"/>
    </row>
    <row r="2069" spans="11:12">
      <c r="K2069" s="4"/>
      <c r="L2069" s="4"/>
    </row>
    <row r="2070" spans="11:12">
      <c r="K2070" s="4"/>
      <c r="L2070" s="4"/>
    </row>
    <row r="2071" spans="11:12">
      <c r="K2071" s="4"/>
      <c r="L2071" s="4"/>
    </row>
    <row r="2072" spans="11:12">
      <c r="K2072" s="4"/>
      <c r="L2072" s="4"/>
    </row>
    <row r="2073" spans="11:12">
      <c r="K2073" s="4"/>
      <c r="L2073" s="4"/>
    </row>
    <row r="2074" spans="11:12">
      <c r="K2074" s="4"/>
      <c r="L2074" s="4"/>
    </row>
    <row r="2075" spans="11:12">
      <c r="K2075" s="4"/>
      <c r="L2075" s="4"/>
    </row>
    <row r="2076" spans="11:12">
      <c r="K2076" s="4"/>
      <c r="L2076" s="4"/>
    </row>
    <row r="2077" spans="11:12">
      <c r="K2077" s="4"/>
      <c r="L2077" s="4"/>
    </row>
    <row r="2078" spans="11:12">
      <c r="K2078" s="4"/>
      <c r="L2078" s="4"/>
    </row>
    <row r="2079" spans="11:12">
      <c r="K2079" s="4"/>
      <c r="L2079" s="4"/>
    </row>
    <row r="2080" spans="11:12">
      <c r="K2080" s="4"/>
      <c r="L2080" s="4"/>
    </row>
    <row r="2081" spans="11:12">
      <c r="K2081" s="4"/>
      <c r="L2081" s="4"/>
    </row>
    <row r="2082" spans="11:12">
      <c r="K2082" s="4"/>
      <c r="L2082" s="4"/>
    </row>
    <row r="2083" spans="11:12">
      <c r="K2083" s="4"/>
      <c r="L2083" s="4"/>
    </row>
    <row r="2084" spans="11:12">
      <c r="K2084" s="4"/>
      <c r="L2084" s="4"/>
    </row>
    <row r="2085" spans="11:12">
      <c r="K2085" s="4"/>
      <c r="L2085" s="4"/>
    </row>
    <row r="2086" spans="11:12">
      <c r="K2086" s="4"/>
      <c r="L2086" s="4"/>
    </row>
    <row r="2087" spans="11:12">
      <c r="K2087" s="4"/>
      <c r="L2087" s="4"/>
    </row>
    <row r="2088" spans="11:12">
      <c r="K2088" s="4"/>
      <c r="L2088" s="4"/>
    </row>
    <row r="2089" spans="11:12">
      <c r="K2089" s="4"/>
      <c r="L2089" s="4"/>
    </row>
    <row r="2090" spans="11:12">
      <c r="K2090" s="4"/>
      <c r="L2090" s="4"/>
    </row>
    <row r="2091" spans="11:12">
      <c r="K2091" s="4"/>
      <c r="L2091" s="4"/>
    </row>
    <row r="2092" spans="11:12">
      <c r="K2092" s="4"/>
      <c r="L2092" s="4"/>
    </row>
    <row r="2093" spans="11:12">
      <c r="K2093" s="4"/>
      <c r="L2093" s="4"/>
    </row>
    <row r="2094" spans="11:12">
      <c r="K2094" s="4"/>
      <c r="L2094" s="4"/>
    </row>
    <row r="2095" spans="11:12">
      <c r="K2095" s="4"/>
      <c r="L2095" s="4"/>
    </row>
    <row r="2096" spans="11:12">
      <c r="K2096" s="4"/>
      <c r="L2096" s="4"/>
    </row>
    <row r="2097" spans="11:12">
      <c r="K2097" s="4"/>
      <c r="L2097" s="4"/>
    </row>
    <row r="2098" spans="11:12">
      <c r="K2098" s="4"/>
      <c r="L2098" s="4"/>
    </row>
    <row r="2099" spans="11:12">
      <c r="K2099" s="4"/>
      <c r="L2099" s="4"/>
    </row>
    <row r="2100" spans="11:12">
      <c r="K2100" s="4"/>
      <c r="L2100" s="4"/>
    </row>
    <row r="2101" spans="11:12">
      <c r="K2101" s="4"/>
      <c r="L2101" s="4"/>
    </row>
    <row r="2102" spans="11:12">
      <c r="K2102" s="4"/>
      <c r="L2102" s="4"/>
    </row>
    <row r="2103" spans="11:12">
      <c r="K2103" s="4"/>
      <c r="L2103" s="4"/>
    </row>
    <row r="2104" spans="11:12">
      <c r="K2104" s="4"/>
      <c r="L2104" s="4"/>
    </row>
    <row r="2105" spans="11:12">
      <c r="K2105" s="4"/>
      <c r="L2105" s="4"/>
    </row>
    <row r="2106" spans="11:12">
      <c r="K2106" s="4"/>
      <c r="L2106" s="4"/>
    </row>
    <row r="2107" spans="11:12">
      <c r="K2107" s="4"/>
      <c r="L2107" s="4"/>
    </row>
    <row r="2108" spans="11:12">
      <c r="K2108" s="4"/>
      <c r="L2108" s="4"/>
    </row>
    <row r="2109" spans="11:12">
      <c r="K2109" s="4"/>
      <c r="L2109" s="4"/>
    </row>
    <row r="2110" spans="11:12">
      <c r="K2110" s="4"/>
      <c r="L2110" s="4"/>
    </row>
    <row r="2111" spans="11:12">
      <c r="K2111" s="4"/>
      <c r="L2111" s="4"/>
    </row>
    <row r="2112" spans="11:12">
      <c r="K2112" s="4"/>
      <c r="L2112" s="4"/>
    </row>
    <row r="2113" spans="11:12">
      <c r="K2113" s="4"/>
      <c r="L2113" s="4"/>
    </row>
    <row r="2114" spans="11:12">
      <c r="K2114" s="4"/>
      <c r="L2114" s="4"/>
    </row>
    <row r="2115" spans="11:12">
      <c r="K2115" s="4"/>
      <c r="L2115" s="4"/>
    </row>
    <row r="2116" spans="11:12">
      <c r="K2116" s="4"/>
      <c r="L2116" s="4"/>
    </row>
    <row r="2117" spans="11:12">
      <c r="K2117" s="4"/>
      <c r="L2117" s="4"/>
    </row>
    <row r="2118" spans="11:12">
      <c r="K2118" s="4"/>
      <c r="L2118" s="4"/>
    </row>
    <row r="2119" spans="11:12">
      <c r="K2119" s="4"/>
      <c r="L2119" s="4"/>
    </row>
    <row r="2120" spans="11:12">
      <c r="K2120" s="4"/>
      <c r="L2120" s="4"/>
    </row>
    <row r="2121" spans="11:12">
      <c r="K2121" s="4"/>
      <c r="L2121" s="4"/>
    </row>
    <row r="2122" spans="11:12">
      <c r="K2122" s="4"/>
      <c r="L2122" s="4"/>
    </row>
    <row r="2123" spans="11:12">
      <c r="K2123" s="4"/>
      <c r="L2123" s="4"/>
    </row>
    <row r="2124" spans="11:12">
      <c r="K2124" s="4"/>
      <c r="L2124" s="4"/>
    </row>
    <row r="2125" spans="11:12">
      <c r="K2125" s="4"/>
      <c r="L2125" s="4"/>
    </row>
    <row r="2126" spans="11:12">
      <c r="K2126" s="4"/>
      <c r="L2126" s="4"/>
    </row>
    <row r="2127" spans="11:12">
      <c r="K2127" s="4"/>
      <c r="L2127" s="4"/>
    </row>
    <row r="2128" spans="11:12">
      <c r="K2128" s="4"/>
      <c r="L2128" s="4"/>
    </row>
    <row r="2129" spans="11:12">
      <c r="K2129" s="4"/>
      <c r="L2129" s="4"/>
    </row>
    <row r="2130" spans="11:12">
      <c r="K2130" s="4"/>
      <c r="L2130" s="4"/>
    </row>
    <row r="2131" spans="11:12">
      <c r="K2131" s="4"/>
      <c r="L2131" s="4"/>
    </row>
    <row r="2132" spans="11:12">
      <c r="K2132" s="4"/>
      <c r="L2132" s="4"/>
    </row>
    <row r="2133" spans="11:12">
      <c r="K2133" s="4"/>
      <c r="L2133" s="4"/>
    </row>
    <row r="2134" spans="11:12">
      <c r="K2134" s="4"/>
      <c r="L2134" s="4"/>
    </row>
    <row r="2135" spans="11:12">
      <c r="K2135" s="4"/>
      <c r="L2135" s="4"/>
    </row>
    <row r="2136" spans="11:12">
      <c r="K2136" s="4"/>
      <c r="L2136" s="4"/>
    </row>
    <row r="2137" spans="11:12">
      <c r="K2137" s="4"/>
      <c r="L2137" s="4"/>
    </row>
    <row r="2138" spans="11:12">
      <c r="K2138" s="4"/>
      <c r="L2138" s="4"/>
    </row>
    <row r="2139" spans="11:12">
      <c r="K2139" s="4"/>
      <c r="L2139" s="4"/>
    </row>
    <row r="2140" spans="11:12">
      <c r="K2140" s="4"/>
      <c r="L2140" s="4"/>
    </row>
    <row r="2141" spans="11:12">
      <c r="K2141" s="4"/>
      <c r="L2141" s="4"/>
    </row>
    <row r="2142" spans="11:12">
      <c r="K2142" s="4"/>
      <c r="L2142" s="4"/>
    </row>
    <row r="2143" spans="11:12">
      <c r="K2143" s="4"/>
      <c r="L2143" s="4"/>
    </row>
    <row r="2144" spans="11:12">
      <c r="K2144" s="4"/>
      <c r="L2144" s="4"/>
    </row>
    <row r="2145" spans="11:12">
      <c r="K2145" s="4"/>
      <c r="L2145" s="4"/>
    </row>
    <row r="2146" spans="11:12">
      <c r="K2146" s="4"/>
      <c r="L2146" s="4"/>
    </row>
    <row r="2147" spans="11:12">
      <c r="K2147" s="4"/>
      <c r="L2147" s="4"/>
    </row>
    <row r="2148" spans="11:12">
      <c r="K2148" s="4"/>
      <c r="L2148" s="4"/>
    </row>
    <row r="2149" spans="11:12">
      <c r="K2149" s="4"/>
      <c r="L2149" s="4"/>
    </row>
    <row r="2150" spans="11:12">
      <c r="K2150" s="4"/>
      <c r="L2150" s="4"/>
    </row>
    <row r="2151" spans="11:12">
      <c r="K2151" s="4"/>
      <c r="L2151" s="4"/>
    </row>
    <row r="2152" spans="11:12">
      <c r="K2152" s="4"/>
      <c r="L2152" s="4"/>
    </row>
    <row r="2153" spans="11:12">
      <c r="K2153" s="4"/>
      <c r="L2153" s="4"/>
    </row>
    <row r="2154" spans="11:12">
      <c r="K2154" s="4"/>
      <c r="L2154" s="4"/>
    </row>
    <row r="2155" spans="11:12">
      <c r="K2155" s="4"/>
      <c r="L2155" s="4"/>
    </row>
    <row r="2156" spans="11:12">
      <c r="K2156" s="4"/>
      <c r="L2156" s="4"/>
    </row>
    <row r="2157" spans="11:12">
      <c r="K2157" s="4"/>
      <c r="L2157" s="4"/>
    </row>
    <row r="2158" spans="11:12">
      <c r="K2158" s="4"/>
      <c r="L2158" s="4"/>
    </row>
    <row r="2159" spans="11:12">
      <c r="K2159" s="4"/>
      <c r="L2159" s="4"/>
    </row>
    <row r="2160" spans="11:12">
      <c r="K2160" s="4"/>
      <c r="L2160" s="4"/>
    </row>
    <row r="2161" spans="11:12">
      <c r="K2161" s="4"/>
      <c r="L2161" s="4"/>
    </row>
    <row r="2162" spans="11:12">
      <c r="K2162" s="4"/>
      <c r="L2162" s="4"/>
    </row>
    <row r="2163" spans="11:12">
      <c r="K2163" s="4"/>
      <c r="L2163" s="4"/>
    </row>
    <row r="2164" spans="11:12">
      <c r="K2164" s="4"/>
      <c r="L2164" s="4"/>
    </row>
    <row r="2165" spans="11:12">
      <c r="K2165" s="4"/>
      <c r="L2165" s="4"/>
    </row>
    <row r="2166" spans="11:12">
      <c r="K2166" s="4"/>
      <c r="L2166" s="4"/>
    </row>
    <row r="2167" spans="11:12">
      <c r="K2167" s="4"/>
      <c r="L2167" s="4"/>
    </row>
    <row r="2168" spans="11:12">
      <c r="K2168" s="4"/>
      <c r="L2168" s="4"/>
    </row>
    <row r="2169" spans="11:12">
      <c r="K2169" s="4"/>
      <c r="L2169" s="4"/>
    </row>
    <row r="2170" spans="11:12">
      <c r="K2170" s="4"/>
      <c r="L2170" s="4"/>
    </row>
    <row r="2171" spans="11:12">
      <c r="K2171" s="4"/>
      <c r="L2171" s="4"/>
    </row>
    <row r="2172" spans="11:12">
      <c r="K2172" s="4"/>
      <c r="L2172" s="4"/>
    </row>
    <row r="2173" spans="11:12">
      <c r="K2173" s="4"/>
      <c r="L2173" s="4"/>
    </row>
    <row r="2174" spans="11:12">
      <c r="K2174" s="4"/>
      <c r="L2174" s="4"/>
    </row>
    <row r="2175" spans="11:12">
      <c r="K2175" s="4"/>
      <c r="L2175" s="4"/>
    </row>
    <row r="2176" spans="11:12">
      <c r="K2176" s="4"/>
      <c r="L2176" s="4"/>
    </row>
    <row r="2177" spans="11:12">
      <c r="K2177" s="4"/>
      <c r="L2177" s="4"/>
    </row>
    <row r="2178" spans="11:12">
      <c r="K2178" s="4"/>
      <c r="L2178" s="4"/>
    </row>
    <row r="2179" spans="11:12">
      <c r="K2179" s="4"/>
      <c r="L2179" s="4"/>
    </row>
    <row r="2180" spans="11:12">
      <c r="K2180" s="4"/>
      <c r="L2180" s="4"/>
    </row>
    <row r="2181" spans="11:12">
      <c r="K2181" s="4"/>
      <c r="L2181" s="4"/>
    </row>
    <row r="2182" spans="11:12">
      <c r="K2182" s="4"/>
      <c r="L2182" s="4"/>
    </row>
    <row r="2183" spans="11:12">
      <c r="K2183" s="4"/>
      <c r="L2183" s="4"/>
    </row>
    <row r="2184" spans="11:12">
      <c r="K2184" s="4"/>
      <c r="L2184" s="4"/>
    </row>
    <row r="2185" spans="11:12">
      <c r="K2185" s="4"/>
      <c r="L2185" s="4"/>
    </row>
    <row r="2186" spans="11:12">
      <c r="K2186" s="4"/>
      <c r="L2186" s="4"/>
    </row>
    <row r="2187" spans="11:12">
      <c r="K2187" s="4"/>
      <c r="L2187" s="4"/>
    </row>
    <row r="2188" spans="11:12">
      <c r="K2188" s="4"/>
      <c r="L2188" s="4"/>
    </row>
    <row r="2189" spans="11:12">
      <c r="K2189" s="4"/>
      <c r="L2189" s="4"/>
    </row>
    <row r="2190" spans="11:12">
      <c r="K2190" s="4"/>
      <c r="L2190" s="4"/>
    </row>
    <row r="2191" spans="11:12">
      <c r="K2191" s="4"/>
      <c r="L2191" s="4"/>
    </row>
    <row r="2192" spans="11:12">
      <c r="K2192" s="4"/>
      <c r="L2192" s="4"/>
    </row>
    <row r="2193" spans="11:12">
      <c r="K2193" s="4"/>
      <c r="L2193" s="4"/>
    </row>
    <row r="2194" spans="11:12">
      <c r="K2194" s="4"/>
      <c r="L2194" s="4"/>
    </row>
    <row r="2195" spans="11:12">
      <c r="K2195" s="4"/>
      <c r="L2195" s="4"/>
    </row>
    <row r="2196" spans="11:12">
      <c r="K2196" s="4"/>
      <c r="L2196" s="4"/>
    </row>
    <row r="2197" spans="11:12">
      <c r="K2197" s="4"/>
      <c r="L2197" s="4"/>
    </row>
    <row r="2198" spans="11:12">
      <c r="K2198" s="4"/>
      <c r="L2198" s="4"/>
    </row>
    <row r="2199" spans="11:12">
      <c r="K2199" s="4"/>
      <c r="L2199" s="4"/>
    </row>
    <row r="2200" spans="11:12">
      <c r="K2200" s="4"/>
      <c r="L2200" s="4"/>
    </row>
    <row r="2201" spans="11:12">
      <c r="K2201" s="4"/>
      <c r="L2201" s="4"/>
    </row>
    <row r="2202" spans="11:12">
      <c r="K2202" s="4"/>
      <c r="L2202" s="4"/>
    </row>
    <row r="2203" spans="11:12">
      <c r="K2203" s="4"/>
      <c r="L2203" s="4"/>
    </row>
    <row r="2204" spans="11:12">
      <c r="K2204" s="4"/>
      <c r="L2204" s="4"/>
    </row>
    <row r="2205" spans="11:12">
      <c r="K2205" s="4"/>
      <c r="L2205" s="4"/>
    </row>
    <row r="2206" spans="11:12">
      <c r="K2206" s="4"/>
      <c r="L2206" s="4"/>
    </row>
    <row r="2207" spans="11:12">
      <c r="K2207" s="4"/>
      <c r="L2207" s="4"/>
    </row>
    <row r="2208" spans="11:12">
      <c r="K2208" s="4"/>
      <c r="L2208" s="4"/>
    </row>
    <row r="2209" spans="11:12">
      <c r="K2209" s="4"/>
      <c r="L2209" s="4"/>
    </row>
    <row r="2210" spans="11:12">
      <c r="K2210" s="4"/>
      <c r="L2210" s="4"/>
    </row>
    <row r="2211" spans="11:12">
      <c r="K2211" s="4"/>
      <c r="L2211" s="4"/>
    </row>
    <row r="2212" spans="11:12">
      <c r="K2212" s="4"/>
      <c r="L2212" s="4"/>
    </row>
    <row r="2213" spans="11:12">
      <c r="K2213" s="4"/>
      <c r="L2213" s="4"/>
    </row>
    <row r="2214" spans="11:12">
      <c r="K2214" s="4"/>
      <c r="L2214" s="4"/>
    </row>
    <row r="2215" spans="11:12">
      <c r="K2215" s="4"/>
      <c r="L2215" s="4"/>
    </row>
    <row r="2216" spans="11:12">
      <c r="K2216" s="4"/>
      <c r="L2216" s="4"/>
    </row>
    <row r="2217" spans="11:12">
      <c r="K2217" s="4"/>
      <c r="L2217" s="4"/>
    </row>
    <row r="2218" spans="11:12">
      <c r="K2218" s="4"/>
      <c r="L2218" s="4"/>
    </row>
    <row r="2219" spans="11:12">
      <c r="K2219" s="4"/>
      <c r="L2219" s="4"/>
    </row>
    <row r="2220" spans="11:12">
      <c r="K2220" s="4"/>
      <c r="L2220" s="4"/>
    </row>
    <row r="2221" spans="11:12">
      <c r="K2221" s="4"/>
      <c r="L2221" s="4"/>
    </row>
    <row r="2222" spans="11:12">
      <c r="K2222" s="4"/>
      <c r="L2222" s="4"/>
    </row>
    <row r="2223" spans="11:12">
      <c r="K2223" s="4"/>
      <c r="L2223" s="4"/>
    </row>
    <row r="2224" spans="11:12">
      <c r="K2224" s="4"/>
      <c r="L2224" s="4"/>
    </row>
    <row r="2225" spans="11:12">
      <c r="K2225" s="4"/>
      <c r="L2225" s="4"/>
    </row>
    <row r="2226" spans="11:12">
      <c r="K2226" s="4"/>
      <c r="L2226" s="4"/>
    </row>
    <row r="2227" spans="11:12">
      <c r="K2227" s="4"/>
      <c r="L2227" s="4"/>
    </row>
    <row r="2228" spans="11:12">
      <c r="K2228" s="4"/>
      <c r="L2228" s="4"/>
    </row>
    <row r="2229" spans="11:12">
      <c r="K2229" s="4"/>
      <c r="L2229" s="4"/>
    </row>
    <row r="2230" spans="11:12">
      <c r="K2230" s="4"/>
      <c r="L2230" s="4"/>
    </row>
    <row r="2231" spans="11:12">
      <c r="K2231" s="4"/>
      <c r="L2231" s="4"/>
    </row>
    <row r="2232" spans="11:12">
      <c r="K2232" s="4"/>
      <c r="L2232" s="4"/>
    </row>
    <row r="2233" spans="11:12">
      <c r="K2233" s="4"/>
      <c r="L2233" s="4"/>
    </row>
    <row r="2234" spans="11:12">
      <c r="K2234" s="4"/>
      <c r="L2234" s="4"/>
    </row>
    <row r="2235" spans="11:12">
      <c r="K2235" s="4"/>
      <c r="L2235" s="4"/>
    </row>
    <row r="2236" spans="11:12">
      <c r="K2236" s="4"/>
      <c r="L2236" s="4"/>
    </row>
    <row r="2237" spans="11:12">
      <c r="K2237" s="4"/>
      <c r="L2237" s="4"/>
    </row>
    <row r="2238" spans="11:12">
      <c r="K2238" s="4"/>
      <c r="L2238" s="4"/>
    </row>
    <row r="2239" spans="11:12">
      <c r="K2239" s="4"/>
      <c r="L2239" s="4"/>
    </row>
    <row r="2240" spans="11:12">
      <c r="K2240" s="4"/>
      <c r="L2240" s="4"/>
    </row>
    <row r="2241" spans="11:12">
      <c r="K2241" s="4"/>
      <c r="L2241" s="4"/>
    </row>
    <row r="2242" spans="11:12">
      <c r="K2242" s="4"/>
      <c r="L2242" s="4"/>
    </row>
    <row r="2243" spans="11:12">
      <c r="K2243" s="4"/>
      <c r="L2243" s="4"/>
    </row>
    <row r="2244" spans="11:12">
      <c r="K2244" s="4"/>
      <c r="L2244" s="4"/>
    </row>
    <row r="2245" spans="11:12">
      <c r="K2245" s="4"/>
      <c r="L2245" s="4"/>
    </row>
    <row r="2246" spans="11:12">
      <c r="K2246" s="4"/>
      <c r="L2246" s="4"/>
    </row>
    <row r="2247" spans="11:12">
      <c r="K2247" s="4"/>
      <c r="L2247" s="4"/>
    </row>
    <row r="2248" spans="11:12">
      <c r="K2248" s="4"/>
      <c r="L2248" s="4"/>
    </row>
    <row r="2249" spans="11:12">
      <c r="K2249" s="4"/>
      <c r="L2249" s="4"/>
    </row>
    <row r="2250" spans="11:12">
      <c r="K2250" s="4"/>
      <c r="L2250" s="4"/>
    </row>
    <row r="2251" spans="11:12">
      <c r="K2251" s="4"/>
      <c r="L2251" s="4"/>
    </row>
    <row r="2252" spans="11:12">
      <c r="K2252" s="4"/>
      <c r="L2252" s="4"/>
    </row>
    <row r="2253" spans="11:12">
      <c r="K2253" s="4"/>
      <c r="L2253" s="4"/>
    </row>
    <row r="2254" spans="11:12">
      <c r="K2254" s="4"/>
      <c r="L2254" s="4"/>
    </row>
    <row r="2255" spans="11:12">
      <c r="K2255" s="4"/>
      <c r="L2255" s="4"/>
    </row>
    <row r="2256" spans="11:12">
      <c r="K2256" s="4"/>
      <c r="L2256" s="4"/>
    </row>
    <row r="2257" spans="11:12">
      <c r="K2257" s="4"/>
      <c r="L2257" s="4"/>
    </row>
    <row r="2258" spans="11:12">
      <c r="K2258" s="4"/>
      <c r="L2258" s="4"/>
    </row>
    <row r="2259" spans="11:12">
      <c r="K2259" s="4"/>
      <c r="L2259" s="4"/>
    </row>
    <row r="2260" spans="11:12">
      <c r="K2260" s="4"/>
      <c r="L2260" s="4"/>
    </row>
    <row r="2261" spans="11:12">
      <c r="K2261" s="4"/>
      <c r="L2261" s="4"/>
    </row>
    <row r="2262" spans="11:12">
      <c r="K2262" s="4"/>
      <c r="L2262" s="4"/>
    </row>
    <row r="2263" spans="11:12">
      <c r="K2263" s="4"/>
      <c r="L2263" s="4"/>
    </row>
    <row r="2264" spans="11:12">
      <c r="K2264" s="4"/>
      <c r="L2264" s="4"/>
    </row>
    <row r="2265" spans="11:12">
      <c r="K2265" s="4"/>
      <c r="L2265" s="4"/>
    </row>
    <row r="2266" spans="11:12">
      <c r="K2266" s="4"/>
      <c r="L2266" s="4"/>
    </row>
    <row r="2267" spans="11:12">
      <c r="K2267" s="4"/>
      <c r="L2267" s="4"/>
    </row>
    <row r="2268" spans="11:12">
      <c r="K2268" s="4"/>
      <c r="L2268" s="4"/>
    </row>
    <row r="2269" spans="11:12">
      <c r="K2269" s="4"/>
      <c r="L2269" s="4"/>
    </row>
    <row r="2270" spans="11:12">
      <c r="K2270" s="4"/>
      <c r="L2270" s="4"/>
    </row>
    <row r="2271" spans="11:12">
      <c r="K2271" s="4"/>
      <c r="L2271" s="4"/>
    </row>
    <row r="2272" spans="11:12">
      <c r="K2272" s="4"/>
      <c r="L2272" s="4"/>
    </row>
    <row r="2273" spans="11:12">
      <c r="K2273" s="4"/>
      <c r="L2273" s="4"/>
    </row>
    <row r="2274" spans="11:12">
      <c r="K2274" s="4"/>
      <c r="L2274" s="4"/>
    </row>
    <row r="2275" spans="11:12">
      <c r="K2275" s="4"/>
      <c r="L2275" s="4"/>
    </row>
    <row r="2276" spans="11:12">
      <c r="K2276" s="4"/>
      <c r="L2276" s="4"/>
    </row>
    <row r="2277" spans="11:12">
      <c r="K2277" s="4"/>
      <c r="L2277" s="4"/>
    </row>
    <row r="2278" spans="11:12">
      <c r="K2278" s="4"/>
      <c r="L2278" s="4"/>
    </row>
    <row r="2279" spans="11:12">
      <c r="K2279" s="4"/>
      <c r="L2279" s="4"/>
    </row>
    <row r="2280" spans="11:12">
      <c r="K2280" s="4"/>
      <c r="L2280" s="4"/>
    </row>
    <row r="2281" spans="11:12">
      <c r="K2281" s="4"/>
      <c r="L2281" s="4"/>
    </row>
    <row r="2282" spans="11:12">
      <c r="K2282" s="4"/>
      <c r="L2282" s="4"/>
    </row>
    <row r="2283" spans="11:12">
      <c r="K2283" s="4"/>
      <c r="L2283" s="4"/>
    </row>
    <row r="2284" spans="11:12">
      <c r="K2284" s="4"/>
      <c r="L2284" s="4"/>
    </row>
    <row r="2285" spans="11:12">
      <c r="K2285" s="4"/>
      <c r="L2285" s="4"/>
    </row>
    <row r="2286" spans="11:12">
      <c r="K2286" s="4"/>
      <c r="L2286" s="4"/>
    </row>
    <row r="2287" spans="11:12">
      <c r="K2287" s="4"/>
      <c r="L2287" s="4"/>
    </row>
    <row r="2288" spans="11:12">
      <c r="K2288" s="4"/>
      <c r="L2288" s="4"/>
    </row>
    <row r="2289" spans="11:12">
      <c r="K2289" s="4"/>
      <c r="L2289" s="4"/>
    </row>
    <row r="2290" spans="11:12">
      <c r="K2290" s="4"/>
      <c r="L2290" s="4"/>
    </row>
    <row r="2291" spans="11:12">
      <c r="K2291" s="4"/>
      <c r="L2291" s="4"/>
    </row>
    <row r="2292" spans="11:12">
      <c r="K2292" s="4"/>
      <c r="L2292" s="4"/>
    </row>
    <row r="2293" spans="11:12">
      <c r="K2293" s="4"/>
      <c r="L2293" s="4"/>
    </row>
    <row r="2294" spans="11:12">
      <c r="K2294" s="4"/>
      <c r="L2294" s="4"/>
    </row>
    <row r="2295" spans="11:12">
      <c r="K2295" s="4"/>
      <c r="L2295" s="4"/>
    </row>
    <row r="2296" spans="11:12">
      <c r="K2296" s="4"/>
      <c r="L2296" s="4"/>
    </row>
    <row r="2297" spans="11:12">
      <c r="K2297" s="4"/>
      <c r="L2297" s="4"/>
    </row>
    <row r="2298" spans="11:12">
      <c r="K2298" s="4"/>
      <c r="L2298" s="4"/>
    </row>
    <row r="2299" spans="11:12">
      <c r="K2299" s="4"/>
      <c r="L2299" s="4"/>
    </row>
    <row r="2300" spans="11:12">
      <c r="K2300" s="4"/>
      <c r="L2300" s="4"/>
    </row>
    <row r="2301" spans="11:12">
      <c r="K2301" s="4"/>
      <c r="L2301" s="4"/>
    </row>
    <row r="2302" spans="11:12">
      <c r="K2302" s="4"/>
      <c r="L2302" s="4"/>
    </row>
    <row r="2303" spans="11:12">
      <c r="K2303" s="4"/>
      <c r="L2303" s="4"/>
    </row>
    <row r="2304" spans="11:12">
      <c r="K2304" s="4"/>
      <c r="L2304" s="4"/>
    </row>
    <row r="2305" spans="11:12">
      <c r="K2305" s="4"/>
      <c r="L2305" s="4"/>
    </row>
    <row r="2306" spans="11:12">
      <c r="K2306" s="4"/>
      <c r="L2306" s="4"/>
    </row>
    <row r="2307" spans="11:12">
      <c r="K2307" s="4"/>
      <c r="L2307" s="4"/>
    </row>
    <row r="2308" spans="11:12">
      <c r="K2308" s="4"/>
      <c r="L2308" s="4"/>
    </row>
    <row r="2309" spans="11:12">
      <c r="K2309" s="4"/>
      <c r="L2309" s="4"/>
    </row>
    <row r="2310" spans="11:12">
      <c r="K2310" s="4"/>
      <c r="L2310" s="4"/>
    </row>
    <row r="2311" spans="11:12">
      <c r="K2311" s="4"/>
      <c r="L2311" s="4"/>
    </row>
    <row r="2312" spans="11:12">
      <c r="K2312" s="4"/>
      <c r="L2312" s="4"/>
    </row>
    <row r="2313" spans="11:12">
      <c r="K2313" s="4"/>
      <c r="L2313" s="4"/>
    </row>
    <row r="2314" spans="11:12">
      <c r="K2314" s="4"/>
      <c r="L2314" s="4"/>
    </row>
    <row r="2315" spans="11:12">
      <c r="K2315" s="4"/>
      <c r="L2315" s="4"/>
    </row>
    <row r="2316" spans="11:12">
      <c r="K2316" s="4"/>
      <c r="L2316" s="4"/>
    </row>
    <row r="2317" spans="11:12">
      <c r="K2317" s="4"/>
      <c r="L2317" s="4"/>
    </row>
    <row r="2318" spans="11:12">
      <c r="K2318" s="4"/>
      <c r="L2318" s="4"/>
    </row>
    <row r="2319" spans="11:12">
      <c r="K2319" s="4"/>
      <c r="L2319" s="4"/>
    </row>
    <row r="2320" spans="11:12">
      <c r="K2320" s="4"/>
      <c r="L2320" s="4"/>
    </row>
    <row r="2321" spans="11:12">
      <c r="K2321" s="4"/>
      <c r="L2321" s="4"/>
    </row>
    <row r="2322" spans="11:12">
      <c r="K2322" s="4"/>
      <c r="L2322" s="4"/>
    </row>
    <row r="2323" spans="11:12">
      <c r="K2323" s="4"/>
      <c r="L2323" s="4"/>
    </row>
    <row r="2324" spans="11:12">
      <c r="K2324" s="4"/>
      <c r="L2324" s="4"/>
    </row>
    <row r="2325" spans="11:12">
      <c r="K2325" s="4"/>
      <c r="L2325" s="4"/>
    </row>
    <row r="2326" spans="11:12">
      <c r="K2326" s="4"/>
      <c r="L2326" s="4"/>
    </row>
    <row r="2327" spans="11:12">
      <c r="K2327" s="4"/>
      <c r="L2327" s="4"/>
    </row>
    <row r="2328" spans="11:12">
      <c r="K2328" s="4"/>
      <c r="L2328" s="4"/>
    </row>
    <row r="2329" spans="11:12">
      <c r="K2329" s="4"/>
      <c r="L2329" s="4"/>
    </row>
    <row r="2330" spans="11:12">
      <c r="K2330" s="4"/>
      <c r="L2330" s="4"/>
    </row>
    <row r="2331" spans="11:12">
      <c r="K2331" s="4"/>
      <c r="L2331" s="4"/>
    </row>
    <row r="2332" spans="11:12">
      <c r="K2332" s="4"/>
      <c r="L2332" s="4"/>
    </row>
    <row r="2333" spans="11:12">
      <c r="K2333" s="4"/>
      <c r="L2333" s="4"/>
    </row>
    <row r="2334" spans="11:12">
      <c r="K2334" s="4"/>
      <c r="L2334" s="4"/>
    </row>
    <row r="2335" spans="11:12">
      <c r="K2335" s="4"/>
      <c r="L2335" s="4"/>
    </row>
    <row r="2336" spans="11:12">
      <c r="K2336" s="4"/>
      <c r="L2336" s="4"/>
    </row>
    <row r="2337" spans="11:12">
      <c r="K2337" s="4"/>
      <c r="L2337" s="4"/>
    </row>
    <row r="2338" spans="11:12">
      <c r="K2338" s="4"/>
      <c r="L2338" s="4"/>
    </row>
    <row r="2339" spans="11:12">
      <c r="K2339" s="4"/>
      <c r="L2339" s="4"/>
    </row>
    <row r="2340" spans="11:12">
      <c r="K2340" s="4"/>
      <c r="L2340" s="4"/>
    </row>
    <row r="2341" spans="11:12">
      <c r="K2341" s="4"/>
      <c r="L2341" s="4"/>
    </row>
    <row r="2342" spans="11:12">
      <c r="K2342" s="4"/>
      <c r="L2342" s="4"/>
    </row>
    <row r="2343" spans="11:12">
      <c r="K2343" s="4"/>
      <c r="L2343" s="4"/>
    </row>
    <row r="2344" spans="11:12">
      <c r="K2344" s="4"/>
      <c r="L2344" s="4"/>
    </row>
    <row r="2345" spans="11:12">
      <c r="K2345" s="4"/>
      <c r="L2345" s="4"/>
    </row>
    <row r="2346" spans="11:12">
      <c r="K2346" s="4"/>
      <c r="L2346" s="4"/>
    </row>
    <row r="2347" spans="11:12">
      <c r="K2347" s="4"/>
      <c r="L2347" s="4"/>
    </row>
    <row r="2348" spans="11:12">
      <c r="K2348" s="4"/>
      <c r="L2348" s="4"/>
    </row>
    <row r="2349" spans="11:12">
      <c r="K2349" s="4"/>
      <c r="L2349" s="4"/>
    </row>
    <row r="2350" spans="11:12">
      <c r="K2350" s="4"/>
      <c r="L2350" s="4"/>
    </row>
    <row r="2351" spans="11:12">
      <c r="K2351" s="4"/>
      <c r="L2351" s="4"/>
    </row>
    <row r="2352" spans="11:12">
      <c r="K2352" s="4"/>
      <c r="L2352" s="4"/>
    </row>
    <row r="2353" spans="11:12">
      <c r="K2353" s="4"/>
      <c r="L2353" s="4"/>
    </row>
    <row r="2354" spans="11:12">
      <c r="K2354" s="4"/>
      <c r="L2354" s="4"/>
    </row>
    <row r="2355" spans="11:12">
      <c r="K2355" s="4"/>
      <c r="L2355" s="4"/>
    </row>
    <row r="2356" spans="11:12">
      <c r="K2356" s="4"/>
      <c r="L2356" s="4"/>
    </row>
    <row r="2357" spans="11:12">
      <c r="K2357" s="4"/>
      <c r="L2357" s="4"/>
    </row>
    <row r="2358" spans="11:12">
      <c r="K2358" s="4"/>
      <c r="L2358" s="4"/>
    </row>
    <row r="2359" spans="11:12">
      <c r="K2359" s="4"/>
      <c r="L2359" s="4"/>
    </row>
    <row r="2360" spans="11:12">
      <c r="K2360" s="4"/>
      <c r="L2360" s="4"/>
    </row>
    <row r="2361" spans="11:12">
      <c r="K2361" s="4"/>
      <c r="L2361" s="4"/>
    </row>
    <row r="2362" spans="11:12">
      <c r="K2362" s="4"/>
      <c r="L2362" s="4"/>
    </row>
    <row r="2363" spans="11:12">
      <c r="K2363" s="4"/>
      <c r="L2363" s="4"/>
    </row>
    <row r="2364" spans="11:12">
      <c r="K2364" s="4"/>
      <c r="L2364" s="4"/>
    </row>
    <row r="2365" spans="11:12">
      <c r="K2365" s="4"/>
      <c r="L2365" s="4"/>
    </row>
    <row r="2366" spans="11:12">
      <c r="K2366" s="4"/>
      <c r="L2366" s="4"/>
    </row>
    <row r="2367" spans="11:12">
      <c r="K2367" s="4"/>
      <c r="L2367" s="4"/>
    </row>
    <row r="2368" spans="11:12">
      <c r="K2368" s="4"/>
      <c r="L2368" s="4"/>
    </row>
    <row r="2369" spans="11:12">
      <c r="K2369" s="4"/>
      <c r="L2369" s="4"/>
    </row>
    <row r="2370" spans="11:12">
      <c r="K2370" s="4"/>
      <c r="L2370" s="4"/>
    </row>
    <row r="2371" spans="11:12">
      <c r="K2371" s="4"/>
      <c r="L2371" s="4"/>
    </row>
    <row r="2372" spans="11:12">
      <c r="K2372" s="4"/>
      <c r="L2372" s="4"/>
    </row>
    <row r="2373" spans="11:12">
      <c r="K2373" s="4"/>
      <c r="L2373" s="4"/>
    </row>
    <row r="2374" spans="11:12">
      <c r="K2374" s="4"/>
      <c r="L2374" s="4"/>
    </row>
    <row r="2375" spans="11:12">
      <c r="K2375" s="4"/>
      <c r="L2375" s="4"/>
    </row>
    <row r="2376" spans="11:12">
      <c r="K2376" s="4"/>
      <c r="L2376" s="4"/>
    </row>
    <row r="2377" spans="11:12">
      <c r="K2377" s="4"/>
      <c r="L2377" s="4"/>
    </row>
    <row r="2378" spans="11:12">
      <c r="K2378" s="4"/>
      <c r="L2378" s="4"/>
    </row>
    <row r="2379" spans="11:12">
      <c r="K2379" s="4"/>
      <c r="L2379" s="4"/>
    </row>
    <row r="2380" spans="11:12">
      <c r="K2380" s="4"/>
      <c r="L2380" s="4"/>
    </row>
    <row r="2381" spans="11:12">
      <c r="K2381" s="4"/>
      <c r="L2381" s="4"/>
    </row>
    <row r="2382" spans="11:12">
      <c r="K2382" s="4"/>
      <c r="L2382" s="4"/>
    </row>
    <row r="2383" spans="11:12">
      <c r="K2383" s="4"/>
      <c r="L2383" s="4"/>
    </row>
    <row r="2384" spans="11:12">
      <c r="K2384" s="4"/>
      <c r="L2384" s="4"/>
    </row>
    <row r="2385" spans="11:12">
      <c r="K2385" s="4"/>
      <c r="L2385" s="4"/>
    </row>
    <row r="2386" spans="11:12">
      <c r="K2386" s="4"/>
      <c r="L2386" s="4"/>
    </row>
    <row r="2387" spans="11:12">
      <c r="K2387" s="4"/>
      <c r="L2387" s="4"/>
    </row>
    <row r="2388" spans="11:12">
      <c r="K2388" s="4"/>
      <c r="L2388" s="4"/>
    </row>
    <row r="2389" spans="11:12">
      <c r="K2389" s="4"/>
      <c r="L2389" s="4"/>
    </row>
    <row r="2390" spans="11:12">
      <c r="K2390" s="4"/>
      <c r="L2390" s="4"/>
    </row>
    <row r="2391" spans="11:12">
      <c r="K2391" s="4"/>
      <c r="L2391" s="4"/>
    </row>
    <row r="2392" spans="11:12">
      <c r="K2392" s="4"/>
      <c r="L2392" s="4"/>
    </row>
    <row r="2393" spans="11:12">
      <c r="K2393" s="4"/>
      <c r="L2393" s="4"/>
    </row>
    <row r="2394" spans="11:12">
      <c r="K2394" s="4"/>
      <c r="L2394" s="4"/>
    </row>
    <row r="2395" spans="11:12">
      <c r="K2395" s="4"/>
      <c r="L2395" s="4"/>
    </row>
    <row r="2396" spans="11:12">
      <c r="K2396" s="4"/>
      <c r="L2396" s="4"/>
    </row>
    <row r="2397" spans="11:12">
      <c r="K2397" s="4"/>
      <c r="L2397" s="4"/>
    </row>
    <row r="2398" spans="11:12">
      <c r="K2398" s="4"/>
      <c r="L2398" s="4"/>
    </row>
    <row r="2399" spans="11:12">
      <c r="K2399" s="4"/>
      <c r="L2399" s="4"/>
    </row>
    <row r="2400" spans="11:12">
      <c r="K2400" s="4"/>
      <c r="L2400" s="4"/>
    </row>
    <row r="2401" spans="11:12">
      <c r="K2401" s="4"/>
      <c r="L2401" s="4"/>
    </row>
    <row r="2402" spans="11:12">
      <c r="K2402" s="4"/>
      <c r="L2402" s="4"/>
    </row>
    <row r="2403" spans="11:12">
      <c r="K2403" s="4"/>
      <c r="L2403" s="4"/>
    </row>
    <row r="2404" spans="11:12">
      <c r="K2404" s="4"/>
      <c r="L2404" s="4"/>
    </row>
    <row r="2405" spans="11:12">
      <c r="K2405" s="4"/>
      <c r="L2405" s="4"/>
    </row>
    <row r="2406" spans="11:12">
      <c r="K2406" s="4"/>
      <c r="L2406" s="4"/>
    </row>
    <row r="2407" spans="11:12">
      <c r="K2407" s="4"/>
      <c r="L2407" s="4"/>
    </row>
    <row r="2408" spans="11:12">
      <c r="K2408" s="4"/>
      <c r="L2408" s="4"/>
    </row>
    <row r="2409" spans="11:12">
      <c r="K2409" s="4"/>
      <c r="L2409" s="4"/>
    </row>
    <row r="2410" spans="11:12">
      <c r="K2410" s="4"/>
      <c r="L2410" s="4"/>
    </row>
    <row r="2411" spans="11:12">
      <c r="K2411" s="4"/>
      <c r="L2411" s="4"/>
    </row>
    <row r="2412" spans="11:12">
      <c r="K2412" s="4"/>
      <c r="L2412" s="4"/>
    </row>
    <row r="2413" spans="11:12">
      <c r="K2413" s="4"/>
      <c r="L2413" s="4"/>
    </row>
    <row r="2414" spans="11:12">
      <c r="K2414" s="4"/>
      <c r="L2414" s="4"/>
    </row>
    <row r="2415" spans="11:12">
      <c r="K2415" s="4"/>
      <c r="L2415" s="4"/>
    </row>
    <row r="2416" spans="11:12">
      <c r="K2416" s="4"/>
      <c r="L2416" s="4"/>
    </row>
    <row r="2417" spans="11:12">
      <c r="K2417" s="4"/>
      <c r="L2417" s="4"/>
    </row>
    <row r="2418" spans="11:12">
      <c r="K2418" s="4"/>
      <c r="L2418" s="4"/>
    </row>
    <row r="2419" spans="11:12">
      <c r="K2419" s="4"/>
      <c r="L2419" s="4"/>
    </row>
    <row r="2420" spans="11:12">
      <c r="K2420" s="4"/>
      <c r="L2420" s="4"/>
    </row>
    <row r="2421" spans="11:12">
      <c r="K2421" s="4"/>
      <c r="L2421" s="4"/>
    </row>
    <row r="2422" spans="11:12">
      <c r="K2422" s="4"/>
      <c r="L2422" s="4"/>
    </row>
    <row r="2423" spans="11:12">
      <c r="K2423" s="4"/>
      <c r="L2423" s="4"/>
    </row>
    <row r="2424" spans="11:12">
      <c r="K2424" s="4"/>
      <c r="L2424" s="4"/>
    </row>
    <row r="2425" spans="11:12">
      <c r="K2425" s="4"/>
      <c r="L2425" s="4"/>
    </row>
    <row r="2426" spans="11:12">
      <c r="K2426" s="4"/>
      <c r="L2426" s="4"/>
    </row>
    <row r="2427" spans="11:12">
      <c r="K2427" s="4"/>
      <c r="L2427" s="4"/>
    </row>
    <row r="2428" spans="11:12">
      <c r="K2428" s="4"/>
      <c r="L2428" s="4"/>
    </row>
    <row r="2429" spans="11:12">
      <c r="K2429" s="4"/>
      <c r="L2429" s="4"/>
    </row>
    <row r="2430" spans="11:12">
      <c r="K2430" s="4"/>
      <c r="L2430" s="4"/>
    </row>
    <row r="2431" spans="11:12">
      <c r="K2431" s="4"/>
      <c r="L2431" s="4"/>
    </row>
    <row r="2432" spans="11:12">
      <c r="K2432" s="4"/>
      <c r="L2432" s="4"/>
    </row>
    <row r="2433" spans="11:12">
      <c r="K2433" s="4"/>
      <c r="L2433" s="4"/>
    </row>
    <row r="2434" spans="11:12">
      <c r="K2434" s="4"/>
      <c r="L2434" s="4"/>
    </row>
    <row r="2435" spans="11:12">
      <c r="K2435" s="4"/>
      <c r="L2435" s="4"/>
    </row>
    <row r="2436" spans="11:12">
      <c r="K2436" s="4"/>
      <c r="L2436" s="4"/>
    </row>
    <row r="2437" spans="11:12">
      <c r="K2437" s="4"/>
      <c r="L2437" s="4"/>
    </row>
    <row r="2438" spans="11:12">
      <c r="K2438" s="4"/>
      <c r="L2438" s="4"/>
    </row>
    <row r="2439" spans="11:12">
      <c r="K2439" s="4"/>
      <c r="L2439" s="4"/>
    </row>
    <row r="2440" spans="11:12">
      <c r="K2440" s="4"/>
      <c r="L2440" s="4"/>
    </row>
    <row r="2441" spans="11:12">
      <c r="K2441" s="4"/>
      <c r="L2441" s="4"/>
    </row>
    <row r="2442" spans="11:12">
      <c r="K2442" s="4"/>
      <c r="L2442" s="4"/>
    </row>
    <row r="2443" spans="11:12">
      <c r="K2443" s="4"/>
      <c r="L2443" s="4"/>
    </row>
    <row r="2444" spans="11:12">
      <c r="K2444" s="4"/>
      <c r="L2444" s="4"/>
    </row>
    <row r="2445" spans="11:12">
      <c r="K2445" s="4"/>
      <c r="L2445" s="4"/>
    </row>
    <row r="2446" spans="11:12">
      <c r="K2446" s="4"/>
      <c r="L2446" s="4"/>
    </row>
    <row r="2447" spans="11:12">
      <c r="K2447" s="4"/>
      <c r="L2447" s="4"/>
    </row>
    <row r="2448" spans="11:12">
      <c r="K2448" s="4"/>
      <c r="L2448" s="4"/>
    </row>
    <row r="2449" spans="11:12">
      <c r="K2449" s="4"/>
      <c r="L2449" s="4"/>
    </row>
    <row r="2450" spans="11:12">
      <c r="K2450" s="4"/>
      <c r="L2450" s="4"/>
    </row>
    <row r="2451" spans="11:12">
      <c r="K2451" s="4"/>
      <c r="L2451" s="4"/>
    </row>
    <row r="2452" spans="11:12">
      <c r="K2452" s="4"/>
      <c r="L2452" s="4"/>
    </row>
    <row r="2453" spans="11:12">
      <c r="K2453" s="4"/>
      <c r="L2453" s="4"/>
    </row>
    <row r="2454" spans="11:12">
      <c r="K2454" s="4"/>
      <c r="L2454" s="4"/>
    </row>
    <row r="2455" spans="11:12">
      <c r="K2455" s="4"/>
      <c r="L2455" s="4"/>
    </row>
    <row r="2456" spans="11:12">
      <c r="K2456" s="4"/>
      <c r="L2456" s="4"/>
    </row>
    <row r="2457" spans="11:12">
      <c r="K2457" s="4"/>
      <c r="L2457" s="4"/>
    </row>
    <row r="2458" spans="11:12">
      <c r="K2458" s="4"/>
      <c r="L2458" s="4"/>
    </row>
    <row r="2459" spans="11:12">
      <c r="K2459" s="4"/>
      <c r="L2459" s="4"/>
    </row>
    <row r="2460" spans="11:12">
      <c r="K2460" s="4"/>
      <c r="L2460" s="4"/>
    </row>
    <row r="2461" spans="11:12">
      <c r="K2461" s="4"/>
      <c r="L2461" s="4"/>
    </row>
    <row r="2462" spans="11:12">
      <c r="K2462" s="4"/>
      <c r="L2462" s="4"/>
    </row>
    <row r="2463" spans="11:12">
      <c r="K2463" s="4"/>
      <c r="L2463" s="4"/>
    </row>
    <row r="2464" spans="11:12">
      <c r="K2464" s="4"/>
      <c r="L2464" s="4"/>
    </row>
    <row r="2465" spans="11:12">
      <c r="K2465" s="4"/>
      <c r="L2465" s="4"/>
    </row>
    <row r="2466" spans="11:12">
      <c r="K2466" s="4"/>
      <c r="L2466" s="4"/>
    </row>
    <row r="2467" spans="11:12">
      <c r="K2467" s="4"/>
      <c r="L2467" s="4"/>
    </row>
    <row r="2468" spans="11:12">
      <c r="K2468" s="4"/>
      <c r="L2468" s="4"/>
    </row>
    <row r="2469" spans="11:12">
      <c r="K2469" s="4"/>
      <c r="L2469" s="4"/>
    </row>
    <row r="2470" spans="11:12">
      <c r="K2470" s="4"/>
      <c r="L2470" s="4"/>
    </row>
    <row r="2471" spans="11:12">
      <c r="K2471" s="4"/>
      <c r="L2471" s="4"/>
    </row>
    <row r="2472" spans="11:12">
      <c r="K2472" s="4"/>
      <c r="L2472" s="4"/>
    </row>
    <row r="2473" spans="11:12">
      <c r="K2473" s="4"/>
      <c r="L2473" s="4"/>
    </row>
    <row r="2474" spans="11:12">
      <c r="K2474" s="4"/>
      <c r="L2474" s="4"/>
    </row>
    <row r="2475" spans="11:12">
      <c r="K2475" s="4"/>
      <c r="L2475" s="4"/>
    </row>
    <row r="2476" spans="11:12">
      <c r="K2476" s="4"/>
      <c r="L2476" s="4"/>
    </row>
    <row r="2477" spans="11:12">
      <c r="K2477" s="4"/>
      <c r="L2477" s="4"/>
    </row>
    <row r="2478" spans="11:12">
      <c r="K2478" s="4"/>
      <c r="L2478" s="4"/>
    </row>
    <row r="2479" spans="11:12">
      <c r="K2479" s="4"/>
      <c r="L2479" s="4"/>
    </row>
    <row r="2480" spans="11:12">
      <c r="K2480" s="4"/>
      <c r="L2480" s="4"/>
    </row>
    <row r="2481" spans="11:12">
      <c r="K2481" s="4"/>
      <c r="L2481" s="4"/>
    </row>
    <row r="2482" spans="11:12">
      <c r="K2482" s="4"/>
      <c r="L2482" s="4"/>
    </row>
    <row r="2483" spans="11:12">
      <c r="K2483" s="4"/>
      <c r="L2483" s="4"/>
    </row>
    <row r="2484" spans="11:12">
      <c r="K2484" s="4"/>
      <c r="L2484" s="4"/>
    </row>
    <row r="2485" spans="11:12">
      <c r="K2485" s="4"/>
      <c r="L2485" s="4"/>
    </row>
    <row r="2486" spans="11:12">
      <c r="K2486" s="4"/>
      <c r="L2486" s="4"/>
    </row>
    <row r="2487" spans="11:12">
      <c r="K2487" s="4"/>
      <c r="L2487" s="4"/>
    </row>
    <row r="2488" spans="11:12">
      <c r="K2488" s="4"/>
      <c r="L2488" s="4"/>
    </row>
    <row r="2489" spans="11:12">
      <c r="K2489" s="4"/>
      <c r="L2489" s="4"/>
    </row>
    <row r="2490" spans="11:12">
      <c r="K2490" s="4"/>
      <c r="L2490" s="4"/>
    </row>
    <row r="2491" spans="11:12">
      <c r="K2491" s="4"/>
      <c r="L2491" s="4"/>
    </row>
    <row r="2492" spans="11:12">
      <c r="K2492" s="4"/>
      <c r="L2492" s="4"/>
    </row>
    <row r="2493" spans="11:12">
      <c r="K2493" s="4"/>
      <c r="L2493" s="4"/>
    </row>
    <row r="2494" spans="11:12">
      <c r="K2494" s="4"/>
      <c r="L2494" s="4"/>
    </row>
    <row r="2495" spans="11:12">
      <c r="K2495" s="4"/>
      <c r="L2495" s="4"/>
    </row>
    <row r="2496" spans="11:12">
      <c r="K2496" s="4"/>
      <c r="L2496" s="4"/>
    </row>
    <row r="2497" spans="11:12">
      <c r="K2497" s="4"/>
      <c r="L2497" s="4"/>
    </row>
    <row r="2498" spans="11:12">
      <c r="K2498" s="4"/>
      <c r="L2498" s="4"/>
    </row>
    <row r="2499" spans="11:12">
      <c r="K2499" s="4"/>
      <c r="L2499" s="4"/>
    </row>
    <row r="2500" spans="11:12">
      <c r="K2500" s="4"/>
      <c r="L2500" s="4"/>
    </row>
    <row r="2501" spans="11:12">
      <c r="K2501" s="4"/>
      <c r="L2501" s="4"/>
    </row>
    <row r="2502" spans="11:12">
      <c r="K2502" s="4"/>
      <c r="L2502" s="4"/>
    </row>
    <row r="2503" spans="11:12">
      <c r="K2503" s="4"/>
      <c r="L2503" s="4"/>
    </row>
    <row r="2504" spans="11:12">
      <c r="K2504" s="4"/>
      <c r="L2504" s="4"/>
    </row>
    <row r="2505" spans="11:12">
      <c r="K2505" s="4"/>
      <c r="L2505" s="4"/>
    </row>
    <row r="2506" spans="11:12">
      <c r="K2506" s="4"/>
      <c r="L2506" s="4"/>
    </row>
    <row r="2507" spans="11:12">
      <c r="K2507" s="4"/>
      <c r="L2507" s="4"/>
    </row>
    <row r="2508" spans="11:12">
      <c r="K2508" s="4"/>
      <c r="L2508" s="4"/>
    </row>
    <row r="2509" spans="11:12">
      <c r="K2509" s="4"/>
      <c r="L2509" s="4"/>
    </row>
    <row r="2510" spans="11:12">
      <c r="K2510" s="4"/>
      <c r="L2510" s="4"/>
    </row>
    <row r="2511" spans="11:12">
      <c r="K2511" s="4"/>
      <c r="L2511" s="4"/>
    </row>
    <row r="2512" spans="11:12">
      <c r="K2512" s="4"/>
      <c r="L2512" s="4"/>
    </row>
    <row r="2513" spans="11:12">
      <c r="K2513" s="4"/>
      <c r="L2513" s="4"/>
    </row>
    <row r="2514" spans="11:12">
      <c r="K2514" s="4"/>
      <c r="L2514" s="4"/>
    </row>
    <row r="2515" spans="11:12">
      <c r="K2515" s="4"/>
      <c r="L2515" s="4"/>
    </row>
    <row r="2516" spans="11:12">
      <c r="K2516" s="4"/>
      <c r="L2516" s="4"/>
    </row>
    <row r="2517" spans="11:12">
      <c r="K2517" s="4"/>
      <c r="L2517" s="4"/>
    </row>
    <row r="2518" spans="11:12">
      <c r="K2518" s="4"/>
      <c r="L2518" s="4"/>
    </row>
    <row r="2519" spans="11:12">
      <c r="K2519" s="4"/>
      <c r="L2519" s="4"/>
    </row>
    <row r="2520" spans="11:12">
      <c r="K2520" s="4"/>
      <c r="L2520" s="4"/>
    </row>
    <row r="2521" spans="11:12">
      <c r="K2521" s="4"/>
      <c r="L2521" s="4"/>
    </row>
    <row r="2522" spans="11:12">
      <c r="K2522" s="4"/>
      <c r="L2522" s="4"/>
    </row>
    <row r="2523" spans="11:12">
      <c r="K2523" s="4"/>
      <c r="L2523" s="4"/>
    </row>
    <row r="2524" spans="11:12">
      <c r="K2524" s="4"/>
      <c r="L2524" s="4"/>
    </row>
    <row r="2525" spans="11:12">
      <c r="K2525" s="4"/>
      <c r="L2525" s="4"/>
    </row>
    <row r="2526" spans="11:12">
      <c r="K2526" s="4"/>
      <c r="L2526" s="4"/>
    </row>
    <row r="2527" spans="11:12">
      <c r="K2527" s="4"/>
      <c r="L2527" s="4"/>
    </row>
    <row r="2528" spans="11:12">
      <c r="K2528" s="4"/>
      <c r="L2528" s="4"/>
    </row>
    <row r="2529" spans="11:12">
      <c r="K2529" s="4"/>
      <c r="L2529" s="4"/>
    </row>
    <row r="2530" spans="11:12">
      <c r="K2530" s="4"/>
      <c r="L2530" s="4"/>
    </row>
    <row r="2531" spans="11:12">
      <c r="K2531" s="4"/>
      <c r="L2531" s="4"/>
    </row>
    <row r="2532" spans="11:12">
      <c r="K2532" s="4"/>
      <c r="L2532" s="4"/>
    </row>
    <row r="2533" spans="11:12">
      <c r="K2533" s="4"/>
      <c r="L2533" s="4"/>
    </row>
    <row r="2534" spans="11:12">
      <c r="K2534" s="4"/>
      <c r="L2534" s="4"/>
    </row>
    <row r="2535" spans="11:12">
      <c r="K2535" s="4"/>
      <c r="L2535" s="4"/>
    </row>
    <row r="2536" spans="11:12">
      <c r="K2536" s="4"/>
      <c r="L2536" s="4"/>
    </row>
    <row r="2537" spans="11:12">
      <c r="K2537" s="4"/>
      <c r="L2537" s="4"/>
    </row>
    <row r="2538" spans="11:12">
      <c r="K2538" s="4"/>
      <c r="L2538" s="4"/>
    </row>
    <row r="2539" spans="11:12">
      <c r="K2539" s="4"/>
      <c r="L2539" s="4"/>
    </row>
    <row r="2540" spans="11:12">
      <c r="K2540" s="4"/>
      <c r="L2540" s="4"/>
    </row>
    <row r="2541" spans="11:12">
      <c r="K2541" s="4"/>
      <c r="L2541" s="4"/>
    </row>
    <row r="2542" spans="11:12">
      <c r="K2542" s="4"/>
      <c r="L2542" s="4"/>
    </row>
    <row r="2543" spans="11:12">
      <c r="K2543" s="4"/>
      <c r="L2543" s="4"/>
    </row>
    <row r="2544" spans="11:12">
      <c r="K2544" s="4"/>
      <c r="L2544" s="4"/>
    </row>
    <row r="2545" spans="11:12">
      <c r="K2545" s="4"/>
      <c r="L2545" s="4"/>
    </row>
    <row r="2546" spans="11:12">
      <c r="K2546" s="4"/>
      <c r="L2546" s="4"/>
    </row>
    <row r="2547" spans="11:12">
      <c r="K2547" s="4"/>
      <c r="L2547" s="4"/>
    </row>
    <row r="2548" spans="11:12">
      <c r="K2548" s="4"/>
      <c r="L2548" s="4"/>
    </row>
    <row r="2549" spans="11:12">
      <c r="K2549" s="4"/>
      <c r="L2549" s="4"/>
    </row>
    <row r="2550" spans="11:12">
      <c r="K2550" s="4"/>
      <c r="L2550" s="4"/>
    </row>
    <row r="2551" spans="11:12">
      <c r="K2551" s="4"/>
      <c r="L2551" s="4"/>
    </row>
    <row r="2552" spans="11:12">
      <c r="K2552" s="4"/>
      <c r="L2552" s="4"/>
    </row>
    <row r="2553" spans="11:12">
      <c r="K2553" s="4"/>
      <c r="L2553" s="4"/>
    </row>
    <row r="2554" spans="11:12">
      <c r="K2554" s="4"/>
      <c r="L2554" s="4"/>
    </row>
    <row r="2555" spans="11:12">
      <c r="K2555" s="4"/>
      <c r="L2555" s="4"/>
    </row>
    <row r="2556" spans="11:12">
      <c r="K2556" s="4"/>
      <c r="L2556" s="4"/>
    </row>
    <row r="2557" spans="11:12">
      <c r="K2557" s="4"/>
      <c r="L2557" s="4"/>
    </row>
    <row r="2558" spans="11:12">
      <c r="K2558" s="4"/>
      <c r="L2558" s="4"/>
    </row>
    <row r="2559" spans="11:12">
      <c r="K2559" s="4"/>
      <c r="L2559" s="4"/>
    </row>
    <row r="2560" spans="11:12">
      <c r="K2560" s="4"/>
      <c r="L2560" s="4"/>
    </row>
    <row r="2561" spans="11:12">
      <c r="K2561" s="4"/>
      <c r="L2561" s="4"/>
    </row>
    <row r="2562" spans="11:12">
      <c r="K2562" s="4"/>
      <c r="L2562" s="4"/>
    </row>
    <row r="2563" spans="11:12">
      <c r="K2563" s="4"/>
      <c r="L2563" s="4"/>
    </row>
    <row r="2564" spans="11:12">
      <c r="K2564" s="4"/>
      <c r="L2564" s="4"/>
    </row>
    <row r="2565" spans="11:12">
      <c r="K2565" s="4"/>
      <c r="L2565" s="4"/>
    </row>
    <row r="2566" spans="11:12">
      <c r="K2566" s="4"/>
      <c r="L2566" s="4"/>
    </row>
    <row r="2567" spans="11:12">
      <c r="K2567" s="4"/>
      <c r="L2567" s="4"/>
    </row>
    <row r="2568" spans="11:12">
      <c r="K2568" s="4"/>
      <c r="L2568" s="4"/>
    </row>
    <row r="2569" spans="11:12">
      <c r="K2569" s="4"/>
      <c r="L2569" s="4"/>
    </row>
    <row r="2570" spans="11:12">
      <c r="K2570" s="4"/>
      <c r="L2570" s="4"/>
    </row>
    <row r="2571" spans="11:12">
      <c r="K2571" s="4"/>
      <c r="L2571" s="4"/>
    </row>
    <row r="2572" spans="11:12">
      <c r="K2572" s="4"/>
      <c r="L2572" s="4"/>
    </row>
    <row r="2573" spans="11:12">
      <c r="K2573" s="4"/>
      <c r="L2573" s="4"/>
    </row>
    <row r="2574" spans="11:12">
      <c r="K2574" s="4"/>
      <c r="L2574" s="4"/>
    </row>
    <row r="2575" spans="11:12">
      <c r="K2575" s="4"/>
      <c r="L2575" s="4"/>
    </row>
    <row r="2576" spans="11:12">
      <c r="K2576" s="4"/>
      <c r="L2576" s="4"/>
    </row>
    <row r="2577" spans="11:12">
      <c r="K2577" s="4"/>
      <c r="L2577" s="4"/>
    </row>
    <row r="2578" spans="11:12">
      <c r="K2578" s="4"/>
      <c r="L2578" s="4"/>
    </row>
    <row r="2579" spans="11:12">
      <c r="K2579" s="4"/>
      <c r="L2579" s="4"/>
    </row>
    <row r="2580" spans="11:12">
      <c r="K2580" s="4"/>
      <c r="L2580" s="4"/>
    </row>
    <row r="2581" spans="11:12">
      <c r="K2581" s="4"/>
      <c r="L2581" s="4"/>
    </row>
    <row r="2582" spans="11:12">
      <c r="K2582" s="4"/>
      <c r="L2582" s="4"/>
    </row>
    <row r="2583" spans="11:12">
      <c r="K2583" s="4"/>
      <c r="L2583" s="4"/>
    </row>
    <row r="2584" spans="11:12">
      <c r="K2584" s="4"/>
      <c r="L2584" s="4"/>
    </row>
    <row r="2585" spans="11:12">
      <c r="K2585" s="4"/>
      <c r="L2585" s="4"/>
    </row>
    <row r="2586" spans="11:12">
      <c r="K2586" s="4"/>
      <c r="L2586" s="4"/>
    </row>
    <row r="2587" spans="11:12">
      <c r="K2587" s="4"/>
      <c r="L2587" s="4"/>
    </row>
    <row r="2588" spans="11:12">
      <c r="K2588" s="4"/>
      <c r="L2588" s="4"/>
    </row>
    <row r="2589" spans="11:12">
      <c r="K2589" s="4"/>
      <c r="L2589" s="4"/>
    </row>
    <row r="2590" spans="11:12">
      <c r="K2590" s="4"/>
      <c r="L2590" s="4"/>
    </row>
    <row r="2591" spans="11:12">
      <c r="K2591" s="4"/>
      <c r="L2591" s="4"/>
    </row>
    <row r="2592" spans="11:12">
      <c r="K2592" s="4"/>
      <c r="L2592" s="4"/>
    </row>
    <row r="2593" spans="11:12">
      <c r="K2593" s="4"/>
      <c r="L2593" s="4"/>
    </row>
    <row r="2594" spans="11:12">
      <c r="K2594" s="4"/>
      <c r="L2594" s="4"/>
    </row>
    <row r="2595" spans="11:12">
      <c r="K2595" s="4"/>
      <c r="L2595" s="4"/>
    </row>
    <row r="2596" spans="11:12">
      <c r="K2596" s="4"/>
      <c r="L2596" s="4"/>
    </row>
    <row r="2597" spans="11:12">
      <c r="K2597" s="4"/>
      <c r="L2597" s="4"/>
    </row>
    <row r="2598" spans="11:12">
      <c r="K2598" s="4"/>
      <c r="L2598" s="4"/>
    </row>
    <row r="2599" spans="11:12">
      <c r="K2599" s="4"/>
      <c r="L2599" s="4"/>
    </row>
    <row r="2600" spans="11:12">
      <c r="K2600" s="4"/>
      <c r="L2600" s="4"/>
    </row>
    <row r="2601" spans="11:12">
      <c r="K2601" s="4"/>
      <c r="L2601" s="4"/>
    </row>
    <row r="2602" spans="11:12">
      <c r="K2602" s="4"/>
      <c r="L2602" s="4"/>
    </row>
    <row r="2603" spans="11:12">
      <c r="K2603" s="4"/>
      <c r="L2603" s="4"/>
    </row>
    <row r="2604" spans="11:12">
      <c r="K2604" s="4"/>
      <c r="L2604" s="4"/>
    </row>
    <row r="2605" spans="11:12">
      <c r="K2605" s="4"/>
      <c r="L2605" s="4"/>
    </row>
    <row r="2606" spans="11:12">
      <c r="K2606" s="4"/>
      <c r="L2606" s="4"/>
    </row>
    <row r="2607" spans="11:12">
      <c r="K2607" s="4"/>
      <c r="L2607" s="4"/>
    </row>
    <row r="2608" spans="11:12">
      <c r="K2608" s="4"/>
      <c r="L2608" s="4"/>
    </row>
    <row r="2609" spans="11:12">
      <c r="K2609" s="4"/>
      <c r="L2609" s="4"/>
    </row>
    <row r="2610" spans="11:12">
      <c r="K2610" s="4"/>
      <c r="L2610" s="4"/>
    </row>
    <row r="2611" spans="11:12">
      <c r="K2611" s="4"/>
      <c r="L2611" s="4"/>
    </row>
    <row r="2612" spans="11:12">
      <c r="K2612" s="4"/>
      <c r="L2612" s="4"/>
    </row>
    <row r="2613" spans="11:12">
      <c r="K2613" s="4"/>
      <c r="L2613" s="4"/>
    </row>
    <row r="2614" spans="11:12">
      <c r="K2614" s="4"/>
      <c r="L2614" s="4"/>
    </row>
    <row r="2615" spans="11:12">
      <c r="K2615" s="4"/>
      <c r="L2615" s="4"/>
    </row>
    <row r="2616" spans="11:12">
      <c r="K2616" s="4"/>
      <c r="L2616" s="4"/>
    </row>
    <row r="2617" spans="11:12">
      <c r="K2617" s="4"/>
      <c r="L2617" s="4"/>
    </row>
    <row r="2618" spans="11:12">
      <c r="K2618" s="4"/>
      <c r="L2618" s="4"/>
    </row>
    <row r="2619" spans="11:12">
      <c r="K2619" s="4"/>
      <c r="L2619" s="4"/>
    </row>
    <row r="2620" spans="11:12">
      <c r="K2620" s="4"/>
      <c r="L2620" s="4"/>
    </row>
    <row r="2621" spans="11:12">
      <c r="K2621" s="4"/>
      <c r="L2621" s="4"/>
    </row>
    <row r="2622" spans="11:12">
      <c r="K2622" s="4"/>
      <c r="L2622" s="4"/>
    </row>
    <row r="2623" spans="11:12">
      <c r="K2623" s="4"/>
      <c r="L2623" s="4"/>
    </row>
    <row r="2624" spans="11:12">
      <c r="K2624" s="4"/>
      <c r="L2624" s="4"/>
    </row>
    <row r="2625" spans="11:12">
      <c r="K2625" s="4"/>
      <c r="L2625" s="4"/>
    </row>
    <row r="2626" spans="11:12">
      <c r="K2626" s="4"/>
      <c r="L2626" s="4"/>
    </row>
    <row r="2627" spans="11:12">
      <c r="K2627" s="4"/>
      <c r="L2627" s="4"/>
    </row>
    <row r="2628" spans="11:12">
      <c r="K2628" s="4"/>
      <c r="L2628" s="4"/>
    </row>
    <row r="2629" spans="11:12">
      <c r="K2629" s="4"/>
      <c r="L2629" s="4"/>
    </row>
    <row r="2630" spans="11:12">
      <c r="K2630" s="4"/>
      <c r="L2630" s="4"/>
    </row>
    <row r="2631" spans="11:12">
      <c r="K2631" s="4"/>
      <c r="L2631" s="4"/>
    </row>
    <row r="2632" spans="11:12">
      <c r="K2632" s="4"/>
      <c r="L2632" s="4"/>
    </row>
    <row r="2633" spans="11:12">
      <c r="K2633" s="4"/>
      <c r="L2633" s="4"/>
    </row>
    <row r="2634" spans="11:12">
      <c r="K2634" s="4"/>
      <c r="L2634" s="4"/>
    </row>
    <row r="2635" spans="11:12">
      <c r="K2635" s="4"/>
      <c r="L2635" s="4"/>
    </row>
    <row r="2636" spans="11:12">
      <c r="K2636" s="4"/>
      <c r="L2636" s="4"/>
    </row>
    <row r="2637" spans="11:12">
      <c r="K2637" s="4"/>
      <c r="L2637" s="4"/>
    </row>
    <row r="2638" spans="11:12">
      <c r="K2638" s="4"/>
      <c r="L2638" s="4"/>
    </row>
    <row r="2639" spans="11:12">
      <c r="K2639" s="4"/>
      <c r="L2639" s="4"/>
    </row>
    <row r="2640" spans="11:12">
      <c r="K2640" s="4"/>
      <c r="L2640" s="4"/>
    </row>
    <row r="2641" spans="11:12">
      <c r="K2641" s="4"/>
      <c r="L2641" s="4"/>
    </row>
    <row r="2642" spans="11:12">
      <c r="K2642" s="4"/>
      <c r="L2642" s="4"/>
    </row>
    <row r="2643" spans="11:12">
      <c r="K2643" s="4"/>
      <c r="L2643" s="4"/>
    </row>
    <row r="2644" spans="11:12">
      <c r="K2644" s="4"/>
      <c r="L2644" s="4"/>
    </row>
    <row r="2645" spans="11:12">
      <c r="K2645" s="4"/>
      <c r="L2645" s="4"/>
    </row>
    <row r="2646" spans="11:12">
      <c r="K2646" s="4"/>
      <c r="L2646" s="4"/>
    </row>
    <row r="2647" spans="11:12">
      <c r="K2647" s="4"/>
      <c r="L2647" s="4"/>
    </row>
    <row r="2648" spans="11:12">
      <c r="K2648" s="4"/>
      <c r="L2648" s="4"/>
    </row>
    <row r="2649" spans="11:12">
      <c r="K2649" s="4"/>
      <c r="L2649" s="4"/>
    </row>
    <row r="2650" spans="11:12">
      <c r="K2650" s="4"/>
      <c r="L2650" s="4"/>
    </row>
    <row r="2651" spans="11:12">
      <c r="K2651" s="4"/>
      <c r="L2651" s="4"/>
    </row>
    <row r="2652" spans="11:12">
      <c r="K2652" s="4"/>
      <c r="L2652" s="4"/>
    </row>
    <row r="2653" spans="11:12">
      <c r="K2653" s="4"/>
      <c r="L2653" s="4"/>
    </row>
    <row r="2654" spans="11:12">
      <c r="K2654" s="4"/>
      <c r="L2654" s="4"/>
    </row>
    <row r="2655" spans="11:12">
      <c r="K2655" s="4"/>
      <c r="L2655" s="4"/>
    </row>
    <row r="2656" spans="11:12">
      <c r="K2656" s="4"/>
      <c r="L2656" s="4"/>
    </row>
    <row r="2657" spans="11:12">
      <c r="K2657" s="4"/>
      <c r="L2657" s="4"/>
    </row>
    <row r="2658" spans="11:12">
      <c r="K2658" s="4"/>
      <c r="L2658" s="4"/>
    </row>
    <row r="2659" spans="11:12">
      <c r="K2659" s="4"/>
      <c r="L2659" s="4"/>
    </row>
    <row r="2660" spans="11:12">
      <c r="K2660" s="4"/>
      <c r="L2660" s="4"/>
    </row>
    <row r="2661" spans="11:12">
      <c r="K2661" s="4"/>
      <c r="L2661" s="4"/>
    </row>
    <row r="2662" spans="11:12">
      <c r="K2662" s="4"/>
      <c r="L2662" s="4"/>
    </row>
    <row r="2663" spans="11:12">
      <c r="K2663" s="4"/>
      <c r="L2663" s="4"/>
    </row>
    <row r="2664" spans="11:12">
      <c r="K2664" s="4"/>
      <c r="L2664" s="4"/>
    </row>
    <row r="2665" spans="11:12">
      <c r="K2665" s="4"/>
      <c r="L2665" s="4"/>
    </row>
    <row r="2666" spans="11:12">
      <c r="K2666" s="4"/>
      <c r="L2666" s="4"/>
    </row>
    <row r="2667" spans="11:12">
      <c r="K2667" s="4"/>
      <c r="L2667" s="4"/>
    </row>
    <row r="2668" spans="11:12">
      <c r="K2668" s="4"/>
      <c r="L2668" s="4"/>
    </row>
    <row r="2669" spans="11:12">
      <c r="K2669" s="4"/>
      <c r="L2669" s="4"/>
    </row>
    <row r="2670" spans="11:12">
      <c r="K2670" s="4"/>
      <c r="L2670" s="4"/>
    </row>
    <row r="2671" spans="11:12">
      <c r="K2671" s="4"/>
      <c r="L2671" s="4"/>
    </row>
    <row r="2672" spans="11:12">
      <c r="K2672" s="4"/>
      <c r="L2672" s="4"/>
    </row>
    <row r="2673" spans="11:12">
      <c r="K2673" s="4"/>
      <c r="L2673" s="4"/>
    </row>
    <row r="2674" spans="11:12">
      <c r="K2674" s="4"/>
      <c r="L2674" s="4"/>
    </row>
    <row r="2675" spans="11:12">
      <c r="K2675" s="4"/>
      <c r="L2675" s="4"/>
    </row>
    <row r="2676" spans="11:12">
      <c r="K2676" s="4"/>
      <c r="L2676" s="4"/>
    </row>
    <row r="2677" spans="11:12">
      <c r="K2677" s="4"/>
      <c r="L2677" s="4"/>
    </row>
    <row r="2678" spans="11:12">
      <c r="K2678" s="4"/>
      <c r="L2678" s="4"/>
    </row>
    <row r="2679" spans="11:12">
      <c r="K2679" s="4"/>
      <c r="L2679" s="4"/>
    </row>
    <row r="2680" spans="11:12">
      <c r="K2680" s="4"/>
      <c r="L2680" s="4"/>
    </row>
    <row r="2681" spans="11:12">
      <c r="K2681" s="4"/>
      <c r="L2681" s="4"/>
    </row>
    <row r="2682" spans="11:12">
      <c r="K2682" s="4"/>
      <c r="L2682" s="4"/>
    </row>
    <row r="2683" spans="11:12">
      <c r="K2683" s="4"/>
      <c r="L2683" s="4"/>
    </row>
    <row r="2684" spans="11:12">
      <c r="K2684" s="4"/>
      <c r="L2684" s="4"/>
    </row>
    <row r="2685" spans="11:12">
      <c r="K2685" s="4"/>
      <c r="L2685" s="4"/>
    </row>
    <row r="2686" spans="11:12">
      <c r="K2686" s="4"/>
      <c r="L2686" s="4"/>
    </row>
    <row r="2687" spans="11:12">
      <c r="K2687" s="4"/>
      <c r="L2687" s="4"/>
    </row>
    <row r="2688" spans="11:12">
      <c r="K2688" s="4"/>
      <c r="L2688" s="4"/>
    </row>
    <row r="2689" spans="11:12">
      <c r="K2689" s="4"/>
      <c r="L2689" s="4"/>
    </row>
    <row r="2690" spans="11:12">
      <c r="K2690" s="4"/>
      <c r="L2690" s="4"/>
    </row>
    <row r="2691" spans="11:12">
      <c r="K2691" s="4"/>
      <c r="L2691" s="4"/>
    </row>
    <row r="2692" spans="11:12">
      <c r="K2692" s="4"/>
      <c r="L2692" s="4"/>
    </row>
    <row r="2693" spans="11:12">
      <c r="K2693" s="4"/>
      <c r="L2693" s="4"/>
    </row>
    <row r="2694" spans="11:12">
      <c r="K2694" s="4"/>
      <c r="L2694" s="4"/>
    </row>
    <row r="2695" spans="11:12">
      <c r="K2695" s="4"/>
      <c r="L2695" s="4"/>
    </row>
    <row r="2696" spans="11:12">
      <c r="K2696" s="4"/>
      <c r="L2696" s="4"/>
    </row>
    <row r="2697" spans="11:12">
      <c r="K2697" s="4"/>
      <c r="L2697" s="4"/>
    </row>
    <row r="2698" spans="11:12">
      <c r="K2698" s="4"/>
      <c r="L2698" s="4"/>
    </row>
    <row r="2699" spans="11:12">
      <c r="K2699" s="4"/>
      <c r="L2699" s="4"/>
    </row>
    <row r="2700" spans="11:12">
      <c r="K2700" s="4"/>
      <c r="L2700" s="4"/>
    </row>
    <row r="2701" spans="11:12">
      <c r="K2701" s="4"/>
      <c r="L2701" s="4"/>
    </row>
    <row r="2702" spans="11:12">
      <c r="K2702" s="4"/>
      <c r="L2702" s="4"/>
    </row>
    <row r="2703" spans="11:12">
      <c r="K2703" s="4"/>
      <c r="L2703" s="4"/>
    </row>
    <row r="2704" spans="11:12">
      <c r="K2704" s="4"/>
      <c r="L2704" s="4"/>
    </row>
    <row r="2705" spans="11:12">
      <c r="K2705" s="4"/>
      <c r="L2705" s="4"/>
    </row>
    <row r="2706" spans="11:12">
      <c r="K2706" s="4"/>
      <c r="L2706" s="4"/>
    </row>
    <row r="2707" spans="11:12">
      <c r="K2707" s="4"/>
      <c r="L2707" s="4"/>
    </row>
    <row r="2708" spans="11:12">
      <c r="K2708" s="4"/>
      <c r="L2708" s="4"/>
    </row>
    <row r="2709" spans="11:12">
      <c r="K2709" s="4"/>
      <c r="L2709" s="4"/>
    </row>
    <row r="2710" spans="11:12">
      <c r="K2710" s="4"/>
      <c r="L2710" s="4"/>
    </row>
    <row r="2711" spans="11:12">
      <c r="K2711" s="4"/>
      <c r="L2711" s="4"/>
    </row>
    <row r="2712" spans="11:12">
      <c r="K2712" s="4"/>
      <c r="L2712" s="4"/>
    </row>
    <row r="2713" spans="11:12">
      <c r="K2713" s="4"/>
      <c r="L2713" s="4"/>
    </row>
    <row r="2714" spans="11:12">
      <c r="K2714" s="4"/>
      <c r="L2714" s="4"/>
    </row>
    <row r="2715" spans="11:12">
      <c r="K2715" s="4"/>
      <c r="L2715" s="4"/>
    </row>
    <row r="2716" spans="11:12">
      <c r="K2716" s="4"/>
      <c r="L2716" s="4"/>
    </row>
    <row r="2717" spans="11:12">
      <c r="K2717" s="4"/>
      <c r="L2717" s="4"/>
    </row>
    <row r="2718" spans="11:12">
      <c r="K2718" s="4"/>
      <c r="L2718" s="4"/>
    </row>
    <row r="2719" spans="11:12">
      <c r="K2719" s="4"/>
      <c r="L2719" s="4"/>
    </row>
    <row r="2720" spans="11:12">
      <c r="K2720" s="4"/>
      <c r="L2720" s="4"/>
    </row>
    <row r="2721" spans="11:12">
      <c r="K2721" s="4"/>
      <c r="L2721" s="4"/>
    </row>
    <row r="2722" spans="11:12">
      <c r="K2722" s="4"/>
      <c r="L2722" s="4"/>
    </row>
    <row r="2723" spans="11:12">
      <c r="K2723" s="4"/>
      <c r="L2723" s="4"/>
    </row>
    <row r="2724" spans="11:12">
      <c r="K2724" s="4"/>
      <c r="L2724" s="4"/>
    </row>
    <row r="2725" spans="11:12">
      <c r="K2725" s="4"/>
      <c r="L2725" s="4"/>
    </row>
    <row r="2726" spans="11:12">
      <c r="K2726" s="4"/>
      <c r="L2726" s="4"/>
    </row>
    <row r="2727" spans="11:12">
      <c r="K2727" s="4"/>
      <c r="L2727" s="4"/>
    </row>
    <row r="2728" spans="11:12">
      <c r="K2728" s="4"/>
      <c r="L2728" s="4"/>
    </row>
    <row r="2729" spans="11:12">
      <c r="K2729" s="4"/>
      <c r="L2729" s="4"/>
    </row>
    <row r="2730" spans="11:12">
      <c r="K2730" s="4"/>
      <c r="L2730" s="4"/>
    </row>
    <row r="2731" spans="11:12">
      <c r="K2731" s="4"/>
      <c r="L2731" s="4"/>
    </row>
    <row r="2732" spans="11:12">
      <c r="K2732" s="4"/>
      <c r="L2732" s="4"/>
    </row>
    <row r="2733" spans="11:12">
      <c r="K2733" s="4"/>
      <c r="L2733" s="4"/>
    </row>
    <row r="2734" spans="11:12">
      <c r="K2734" s="4"/>
      <c r="L2734" s="4"/>
    </row>
    <row r="2735" spans="11:12">
      <c r="K2735" s="4"/>
      <c r="L2735" s="4"/>
    </row>
    <row r="2736" spans="11:12">
      <c r="K2736" s="4"/>
      <c r="L2736" s="4"/>
    </row>
    <row r="2737" spans="11:12">
      <c r="K2737" s="4"/>
      <c r="L2737" s="4"/>
    </row>
    <row r="2738" spans="11:12">
      <c r="K2738" s="4"/>
      <c r="L2738" s="4"/>
    </row>
    <row r="2739" spans="11:12">
      <c r="K2739" s="4"/>
      <c r="L2739" s="4"/>
    </row>
    <row r="2740" spans="11:12">
      <c r="K2740" s="4"/>
      <c r="L2740" s="4"/>
    </row>
    <row r="2741" spans="11:12">
      <c r="K2741" s="4"/>
      <c r="L2741" s="4"/>
    </row>
    <row r="2742" spans="11:12">
      <c r="K2742" s="4"/>
      <c r="L2742" s="4"/>
    </row>
    <row r="2743" spans="11:12">
      <c r="K2743" s="4"/>
      <c r="L2743" s="4"/>
    </row>
    <row r="2744" spans="11:12">
      <c r="K2744" s="4"/>
      <c r="L2744" s="4"/>
    </row>
    <row r="2745" spans="11:12">
      <c r="K2745" s="4"/>
      <c r="L2745" s="4"/>
    </row>
    <row r="2746" spans="11:12">
      <c r="K2746" s="4"/>
      <c r="L2746" s="4"/>
    </row>
    <row r="2747" spans="11:12">
      <c r="K2747" s="4"/>
      <c r="L2747" s="4"/>
    </row>
    <row r="2748" spans="11:12">
      <c r="K2748" s="4"/>
      <c r="L2748" s="4"/>
    </row>
    <row r="2749" spans="11:12">
      <c r="K2749" s="4"/>
      <c r="L2749" s="4"/>
    </row>
    <row r="2750" spans="11:12">
      <c r="K2750" s="4"/>
      <c r="L2750" s="4"/>
    </row>
    <row r="2751" spans="11:12">
      <c r="K2751" s="4"/>
      <c r="L2751" s="4"/>
    </row>
    <row r="2752" spans="11:12">
      <c r="K2752" s="4"/>
      <c r="L2752" s="4"/>
    </row>
    <row r="2753" spans="11:12">
      <c r="K2753" s="4"/>
      <c r="L2753" s="4"/>
    </row>
    <row r="2754" spans="11:12">
      <c r="K2754" s="4"/>
      <c r="L2754" s="4"/>
    </row>
    <row r="2755" spans="11:12">
      <c r="K2755" s="4"/>
      <c r="L2755" s="4"/>
    </row>
    <row r="2756" spans="11:12">
      <c r="K2756" s="4"/>
      <c r="L2756" s="4"/>
    </row>
    <row r="2757" spans="11:12">
      <c r="K2757" s="4"/>
      <c r="L2757" s="4"/>
    </row>
    <row r="2758" spans="11:12">
      <c r="K2758" s="4"/>
      <c r="L2758" s="4"/>
    </row>
    <row r="2759" spans="11:12">
      <c r="K2759" s="4"/>
      <c r="L2759" s="4"/>
    </row>
    <row r="2760" spans="11:12">
      <c r="K2760" s="4"/>
      <c r="L2760" s="4"/>
    </row>
    <row r="2761" spans="11:12">
      <c r="K2761" s="4"/>
      <c r="L2761" s="4"/>
    </row>
    <row r="2762" spans="11:12">
      <c r="K2762" s="4"/>
      <c r="L2762" s="4"/>
    </row>
    <row r="2763" spans="11:12">
      <c r="K2763" s="4"/>
      <c r="L2763" s="4"/>
    </row>
    <row r="2764" spans="11:12">
      <c r="K2764" s="4"/>
      <c r="L2764" s="4"/>
    </row>
    <row r="2765" spans="11:12">
      <c r="K2765" s="4"/>
      <c r="L2765" s="4"/>
    </row>
    <row r="2766" spans="11:12">
      <c r="K2766" s="4"/>
      <c r="L2766" s="4"/>
    </row>
    <row r="2767" spans="11:12">
      <c r="K2767" s="4"/>
      <c r="L2767" s="4"/>
    </row>
    <row r="2768" spans="11:12">
      <c r="K2768" s="4"/>
      <c r="L2768" s="4"/>
    </row>
    <row r="2769" spans="11:12">
      <c r="K2769" s="4"/>
      <c r="L2769" s="4"/>
    </row>
    <row r="2770" spans="11:12">
      <c r="K2770" s="4"/>
      <c r="L2770" s="4"/>
    </row>
    <row r="2771" spans="11:12">
      <c r="K2771" s="4"/>
      <c r="L2771" s="4"/>
    </row>
    <row r="2772" spans="11:12">
      <c r="K2772" s="4"/>
      <c r="L2772" s="4"/>
    </row>
    <row r="2773" spans="11:12">
      <c r="K2773" s="4"/>
      <c r="L2773" s="4"/>
    </row>
    <row r="2774" spans="11:12">
      <c r="K2774" s="4"/>
      <c r="L2774" s="4"/>
    </row>
    <row r="2775" spans="11:12">
      <c r="K2775" s="4"/>
      <c r="L2775" s="4"/>
    </row>
    <row r="2776" spans="11:12">
      <c r="K2776" s="4"/>
      <c r="L2776" s="4"/>
    </row>
    <row r="2777" spans="11:12">
      <c r="K2777" s="4"/>
      <c r="L2777" s="4"/>
    </row>
    <row r="2778" spans="11:12">
      <c r="K2778" s="4"/>
      <c r="L2778" s="4"/>
    </row>
    <row r="2779" spans="11:12">
      <c r="K2779" s="4"/>
      <c r="L2779" s="4"/>
    </row>
    <row r="2780" spans="11:12">
      <c r="K2780" s="4"/>
      <c r="L2780" s="4"/>
    </row>
    <row r="2781" spans="11:12">
      <c r="K2781" s="4"/>
      <c r="L2781" s="4"/>
    </row>
    <row r="2782" spans="11:12">
      <c r="K2782" s="4"/>
      <c r="L2782" s="4"/>
    </row>
    <row r="2783" spans="11:12">
      <c r="K2783" s="4"/>
      <c r="L2783" s="4"/>
    </row>
    <row r="2784" spans="11:12">
      <c r="K2784" s="4"/>
      <c r="L2784" s="4"/>
    </row>
    <row r="2785" spans="11:12">
      <c r="K2785" s="4"/>
      <c r="L2785" s="4"/>
    </row>
    <row r="2786" spans="11:12">
      <c r="K2786" s="4"/>
      <c r="L2786" s="4"/>
    </row>
    <row r="2787" spans="11:12">
      <c r="K2787" s="4"/>
      <c r="L2787" s="4"/>
    </row>
    <row r="2788" spans="11:12">
      <c r="K2788" s="4"/>
      <c r="L2788" s="4"/>
    </row>
    <row r="2789" spans="11:12">
      <c r="K2789" s="4"/>
      <c r="L2789" s="4"/>
    </row>
    <row r="2790" spans="11:12">
      <c r="K2790" s="4"/>
      <c r="L2790" s="4"/>
    </row>
    <row r="2791" spans="11:12">
      <c r="K2791" s="4"/>
      <c r="L2791" s="4"/>
    </row>
    <row r="2792" spans="11:12">
      <c r="K2792" s="4"/>
      <c r="L2792" s="4"/>
    </row>
    <row r="2793" spans="11:12">
      <c r="K2793" s="4"/>
      <c r="L2793" s="4"/>
    </row>
    <row r="2794" spans="11:12">
      <c r="K2794" s="4"/>
      <c r="L2794" s="4"/>
    </row>
    <row r="2795" spans="11:12">
      <c r="K2795" s="4"/>
      <c r="L2795" s="4"/>
    </row>
    <row r="2796" spans="11:12">
      <c r="K2796" s="4"/>
      <c r="L2796" s="4"/>
    </row>
    <row r="2797" spans="11:12">
      <c r="K2797" s="4"/>
      <c r="L2797" s="4"/>
    </row>
    <row r="2798" spans="11:12">
      <c r="K2798" s="4"/>
      <c r="L2798" s="4"/>
    </row>
    <row r="2799" spans="11:12">
      <c r="K2799" s="4"/>
      <c r="L2799" s="4"/>
    </row>
    <row r="2800" spans="11:12">
      <c r="K2800" s="4"/>
      <c r="L2800" s="4"/>
    </row>
    <row r="2801" spans="11:12">
      <c r="K2801" s="4"/>
      <c r="L2801" s="4"/>
    </row>
    <row r="2802" spans="11:12">
      <c r="K2802" s="4"/>
      <c r="L2802" s="4"/>
    </row>
    <row r="2803" spans="11:12">
      <c r="K2803" s="4"/>
      <c r="L2803" s="4"/>
    </row>
    <row r="2804" spans="11:12">
      <c r="K2804" s="4"/>
      <c r="L2804" s="4"/>
    </row>
    <row r="2805" spans="11:12">
      <c r="K2805" s="4"/>
      <c r="L2805" s="4"/>
    </row>
    <row r="2806" spans="11:12">
      <c r="K2806" s="4"/>
      <c r="L2806" s="4"/>
    </row>
    <row r="2807" spans="11:12">
      <c r="K2807" s="4"/>
      <c r="L2807" s="4"/>
    </row>
    <row r="2808" spans="11:12">
      <c r="K2808" s="4"/>
      <c r="L2808" s="4"/>
    </row>
    <row r="2809" spans="11:12">
      <c r="K2809" s="4"/>
      <c r="L2809" s="4"/>
    </row>
    <row r="2810" spans="11:12">
      <c r="K2810" s="4"/>
      <c r="L2810" s="4"/>
    </row>
    <row r="2811" spans="11:12">
      <c r="K2811" s="4"/>
      <c r="L2811" s="4"/>
    </row>
    <row r="2812" spans="11:12">
      <c r="K2812" s="4"/>
      <c r="L2812" s="4"/>
    </row>
    <row r="2813" spans="11:12">
      <c r="K2813" s="4"/>
      <c r="L2813" s="4"/>
    </row>
    <row r="2814" spans="11:12">
      <c r="K2814" s="4"/>
      <c r="L2814" s="4"/>
    </row>
    <row r="2815" spans="11:12">
      <c r="K2815" s="4"/>
      <c r="L2815" s="4"/>
    </row>
    <row r="2816" spans="11:12">
      <c r="K2816" s="4"/>
      <c r="L2816" s="4"/>
    </row>
    <row r="2817" spans="11:12">
      <c r="K2817" s="4"/>
      <c r="L2817" s="4"/>
    </row>
    <row r="2818" spans="11:12">
      <c r="K2818" s="4"/>
      <c r="L2818" s="4"/>
    </row>
    <row r="2819" spans="11:12">
      <c r="K2819" s="4"/>
      <c r="L2819" s="4"/>
    </row>
    <row r="2820" spans="11:12">
      <c r="K2820" s="4"/>
      <c r="L2820" s="4"/>
    </row>
    <row r="2821" spans="11:12">
      <c r="K2821" s="4"/>
      <c r="L2821" s="4"/>
    </row>
    <row r="2822" spans="11:12">
      <c r="K2822" s="4"/>
      <c r="L2822" s="4"/>
    </row>
    <row r="2823" spans="11:12">
      <c r="K2823" s="4"/>
      <c r="L2823" s="4"/>
    </row>
    <row r="2824" spans="11:12">
      <c r="K2824" s="4"/>
      <c r="L2824" s="4"/>
    </row>
    <row r="2825" spans="11:12">
      <c r="K2825" s="4"/>
      <c r="L2825" s="4"/>
    </row>
    <row r="2826" spans="11:12">
      <c r="K2826" s="4"/>
      <c r="L2826" s="4"/>
    </row>
    <row r="2827" spans="11:12">
      <c r="K2827" s="4"/>
      <c r="L2827" s="4"/>
    </row>
    <row r="2828" spans="11:12">
      <c r="K2828" s="4"/>
      <c r="L2828" s="4"/>
    </row>
    <row r="2829" spans="11:12">
      <c r="K2829" s="4"/>
      <c r="L2829" s="4"/>
    </row>
    <row r="2830" spans="11:12">
      <c r="K2830" s="4"/>
      <c r="L2830" s="4"/>
    </row>
    <row r="2831" spans="11:12">
      <c r="K2831" s="4"/>
      <c r="L2831" s="4"/>
    </row>
    <row r="2832" spans="11:12">
      <c r="K2832" s="4"/>
      <c r="L2832" s="4"/>
    </row>
    <row r="2833" spans="11:12">
      <c r="K2833" s="4"/>
      <c r="L2833" s="4"/>
    </row>
    <row r="2834" spans="11:12">
      <c r="K2834" s="4"/>
      <c r="L2834" s="4"/>
    </row>
    <row r="2835" spans="11:12">
      <c r="K2835" s="4"/>
      <c r="L2835" s="4"/>
    </row>
    <row r="2836" spans="11:12">
      <c r="K2836" s="4"/>
      <c r="L2836" s="4"/>
    </row>
    <row r="2837" spans="11:12">
      <c r="K2837" s="4"/>
      <c r="L2837" s="4"/>
    </row>
    <row r="2838" spans="11:12">
      <c r="K2838" s="4"/>
      <c r="L2838" s="4"/>
    </row>
    <row r="2839" spans="11:12">
      <c r="K2839" s="4"/>
      <c r="L2839" s="4"/>
    </row>
    <row r="2840" spans="11:12">
      <c r="K2840" s="4"/>
      <c r="L2840" s="4"/>
    </row>
    <row r="2841" spans="11:12">
      <c r="K2841" s="4"/>
      <c r="L2841" s="4"/>
    </row>
    <row r="2842" spans="11:12">
      <c r="K2842" s="4"/>
      <c r="L2842" s="4"/>
    </row>
    <row r="2843" spans="11:12">
      <c r="K2843" s="4"/>
      <c r="L2843" s="4"/>
    </row>
    <row r="2844" spans="11:12">
      <c r="K2844" s="4"/>
      <c r="L2844" s="4"/>
    </row>
    <row r="2845" spans="11:12">
      <c r="K2845" s="4"/>
      <c r="L2845" s="4"/>
    </row>
    <row r="2846" spans="11:12">
      <c r="K2846" s="4"/>
      <c r="L2846" s="4"/>
    </row>
    <row r="2847" spans="11:12">
      <c r="K2847" s="4"/>
      <c r="L2847" s="4"/>
    </row>
    <row r="2848" spans="11:12">
      <c r="K2848" s="4"/>
      <c r="L2848" s="4"/>
    </row>
    <row r="2849" spans="11:12">
      <c r="K2849" s="4"/>
      <c r="L2849" s="4"/>
    </row>
    <row r="2850" spans="11:12">
      <c r="K2850" s="4"/>
      <c r="L2850" s="4"/>
    </row>
    <row r="2851" spans="11:12">
      <c r="K2851" s="4"/>
      <c r="L2851" s="4"/>
    </row>
    <row r="2852" spans="11:12">
      <c r="K2852" s="4"/>
      <c r="L2852" s="4"/>
    </row>
    <row r="2853" spans="11:12">
      <c r="K2853" s="4"/>
      <c r="L2853" s="4"/>
    </row>
    <row r="2854" spans="11:12">
      <c r="K2854" s="4"/>
      <c r="L2854" s="4"/>
    </row>
    <row r="2855" spans="11:12">
      <c r="K2855" s="4"/>
      <c r="L2855" s="4"/>
    </row>
    <row r="2856" spans="11:12">
      <c r="K2856" s="4"/>
      <c r="L2856" s="4"/>
    </row>
    <row r="2857" spans="11:12">
      <c r="K2857" s="4"/>
      <c r="L2857" s="4"/>
    </row>
    <row r="2858" spans="11:12">
      <c r="K2858" s="4"/>
      <c r="L2858" s="4"/>
    </row>
    <row r="2859" spans="11:12">
      <c r="K2859" s="4"/>
      <c r="L2859" s="4"/>
    </row>
    <row r="2860" spans="11:12">
      <c r="K2860" s="4"/>
      <c r="L2860" s="4"/>
    </row>
    <row r="2861" spans="11:12">
      <c r="K2861" s="4"/>
      <c r="L2861" s="4"/>
    </row>
    <row r="2862" spans="11:12">
      <c r="K2862" s="4"/>
      <c r="L2862" s="4"/>
    </row>
    <row r="2863" spans="11:12">
      <c r="K2863" s="4"/>
      <c r="L2863" s="4"/>
    </row>
    <row r="2864" spans="11:12">
      <c r="K2864" s="4"/>
      <c r="L2864" s="4"/>
    </row>
    <row r="2865" spans="11:12">
      <c r="K2865" s="4"/>
      <c r="L2865" s="4"/>
    </row>
    <row r="2866" spans="11:12">
      <c r="K2866" s="4"/>
      <c r="L2866" s="4"/>
    </row>
    <row r="2867" spans="11:12">
      <c r="K2867" s="4"/>
      <c r="L2867" s="4"/>
    </row>
    <row r="2868" spans="11:12">
      <c r="K2868" s="4"/>
      <c r="L2868" s="4"/>
    </row>
    <row r="2869" spans="11:12">
      <c r="K2869" s="4"/>
      <c r="L2869" s="4"/>
    </row>
    <row r="2870" spans="11:12">
      <c r="K2870" s="4"/>
      <c r="L2870" s="4"/>
    </row>
    <row r="2871" spans="11:12">
      <c r="K2871" s="4"/>
      <c r="L2871" s="4"/>
    </row>
    <row r="2872" spans="11:12">
      <c r="K2872" s="4"/>
      <c r="L2872" s="4"/>
    </row>
    <row r="2873" spans="11:12">
      <c r="K2873" s="4"/>
      <c r="L2873" s="4"/>
    </row>
    <row r="2874" spans="11:12">
      <c r="K2874" s="4"/>
      <c r="L2874" s="4"/>
    </row>
    <row r="2875" spans="11:12">
      <c r="K2875" s="4"/>
      <c r="L2875" s="4"/>
    </row>
    <row r="2876" spans="11:12">
      <c r="K2876" s="4"/>
      <c r="L2876" s="4"/>
    </row>
    <row r="2877" spans="11:12">
      <c r="K2877" s="4"/>
      <c r="L2877" s="4"/>
    </row>
    <row r="2878" spans="11:12">
      <c r="K2878" s="4"/>
      <c r="L2878" s="4"/>
    </row>
    <row r="2879" spans="11:12">
      <c r="K2879" s="4"/>
      <c r="L2879" s="4"/>
    </row>
    <row r="2880" spans="11:12">
      <c r="K2880" s="4"/>
      <c r="L2880" s="4"/>
    </row>
    <row r="2881" spans="11:12">
      <c r="K2881" s="4"/>
      <c r="L2881" s="4"/>
    </row>
    <row r="2882" spans="11:12">
      <c r="K2882" s="4"/>
      <c r="L2882" s="4"/>
    </row>
    <row r="2883" spans="11:12">
      <c r="K2883" s="4"/>
      <c r="L2883" s="4"/>
    </row>
    <row r="2884" spans="11:12">
      <c r="K2884" s="4"/>
      <c r="L2884" s="4"/>
    </row>
    <row r="2885" spans="11:12">
      <c r="K2885" s="4"/>
      <c r="L2885" s="4"/>
    </row>
    <row r="2886" spans="11:12">
      <c r="K2886" s="4"/>
      <c r="L2886" s="4"/>
    </row>
    <row r="2887" spans="11:12">
      <c r="K2887" s="4"/>
      <c r="L2887" s="4"/>
    </row>
    <row r="2888" spans="11:12">
      <c r="K2888" s="4"/>
      <c r="L2888" s="4"/>
    </row>
    <row r="2889" spans="11:12">
      <c r="K2889" s="4"/>
      <c r="L2889" s="4"/>
    </row>
    <row r="2890" spans="11:12">
      <c r="K2890" s="4"/>
      <c r="L2890" s="4"/>
    </row>
    <row r="2891" spans="11:12">
      <c r="K2891" s="4"/>
      <c r="L2891" s="4"/>
    </row>
    <row r="2892" spans="11:12">
      <c r="K2892" s="4"/>
      <c r="L2892" s="4"/>
    </row>
    <row r="2893" spans="11:12">
      <c r="K2893" s="4"/>
      <c r="L2893" s="4"/>
    </row>
    <row r="2894" spans="11:12">
      <c r="K2894" s="4"/>
      <c r="L2894" s="4"/>
    </row>
    <row r="2895" spans="11:12">
      <c r="K2895" s="4"/>
      <c r="L2895" s="4"/>
    </row>
    <row r="2896" spans="11:12">
      <c r="K2896" s="4"/>
      <c r="L2896" s="4"/>
    </row>
    <row r="2897" spans="11:12">
      <c r="K2897" s="4"/>
      <c r="L2897" s="4"/>
    </row>
    <row r="2898" spans="11:12">
      <c r="K2898" s="4"/>
      <c r="L2898" s="4"/>
    </row>
    <row r="2899" spans="11:12">
      <c r="K2899" s="4"/>
      <c r="L2899" s="4"/>
    </row>
    <row r="2900" spans="11:12">
      <c r="K2900" s="4"/>
      <c r="L2900" s="4"/>
    </row>
    <row r="2901" spans="11:12">
      <c r="K2901" s="4"/>
      <c r="L2901" s="4"/>
    </row>
    <row r="2902" spans="11:12">
      <c r="K2902" s="4"/>
      <c r="L2902" s="4"/>
    </row>
    <row r="2903" spans="11:12">
      <c r="K2903" s="4"/>
      <c r="L2903" s="4"/>
    </row>
    <row r="2904" spans="11:12">
      <c r="K2904" s="4"/>
      <c r="L2904" s="4"/>
    </row>
    <row r="2905" spans="11:12">
      <c r="K2905" s="4"/>
      <c r="L2905" s="4"/>
    </row>
    <row r="2906" spans="11:12">
      <c r="K2906" s="4"/>
      <c r="L2906" s="4"/>
    </row>
    <row r="2907" spans="11:12">
      <c r="K2907" s="4"/>
      <c r="L2907" s="4"/>
    </row>
    <row r="2908" spans="11:12">
      <c r="K2908" s="4"/>
      <c r="L2908" s="4"/>
    </row>
    <row r="2909" spans="11:12">
      <c r="K2909" s="4"/>
      <c r="L2909" s="4"/>
    </row>
    <row r="2910" spans="11:12">
      <c r="K2910" s="4"/>
      <c r="L2910" s="4"/>
    </row>
    <row r="2911" spans="11:12">
      <c r="K2911" s="4"/>
      <c r="L2911" s="4"/>
    </row>
    <row r="2912" spans="11:12">
      <c r="K2912" s="4"/>
      <c r="L2912" s="4"/>
    </row>
    <row r="2913" spans="11:12">
      <c r="K2913" s="4"/>
      <c r="L2913" s="4"/>
    </row>
    <row r="2914" spans="11:12">
      <c r="K2914" s="4"/>
      <c r="L2914" s="4"/>
    </row>
    <row r="2915" spans="11:12">
      <c r="K2915" s="4"/>
      <c r="L2915" s="4"/>
    </row>
    <row r="2916" spans="11:12">
      <c r="K2916" s="4"/>
      <c r="L2916" s="4"/>
    </row>
    <row r="2917" spans="11:12">
      <c r="K2917" s="4"/>
      <c r="L2917" s="4"/>
    </row>
    <row r="2918" spans="11:12">
      <c r="K2918" s="4"/>
      <c r="L2918" s="4"/>
    </row>
    <row r="2919" spans="11:12">
      <c r="K2919" s="4"/>
      <c r="L2919" s="4"/>
    </row>
    <row r="2920" spans="11:12">
      <c r="K2920" s="4"/>
      <c r="L2920" s="4"/>
    </row>
    <row r="2921" spans="11:12">
      <c r="K2921" s="4"/>
      <c r="L2921" s="4"/>
    </row>
    <row r="2922" spans="11:12">
      <c r="K2922" s="4"/>
      <c r="L2922" s="4"/>
    </row>
    <row r="2923" spans="11:12">
      <c r="K2923" s="4"/>
      <c r="L2923" s="4"/>
    </row>
    <row r="2924" spans="11:12">
      <c r="K2924" s="4"/>
      <c r="L2924" s="4"/>
    </row>
    <row r="2925" spans="11:12">
      <c r="K2925" s="4"/>
      <c r="L2925" s="4"/>
    </row>
    <row r="2926" spans="11:12">
      <c r="K2926" s="4"/>
      <c r="L2926" s="4"/>
    </row>
    <row r="2927" spans="11:12">
      <c r="K2927" s="4"/>
      <c r="L2927" s="4"/>
    </row>
    <row r="2928" spans="11:12">
      <c r="K2928" s="4"/>
      <c r="L2928" s="4"/>
    </row>
    <row r="2929" spans="11:12">
      <c r="K2929" s="4"/>
      <c r="L2929" s="4"/>
    </row>
    <row r="2930" spans="11:12">
      <c r="K2930" s="4"/>
      <c r="L2930" s="4"/>
    </row>
    <row r="2931" spans="11:12">
      <c r="K2931" s="4"/>
      <c r="L2931" s="4"/>
    </row>
    <row r="2932" spans="11:12">
      <c r="K2932" s="4"/>
      <c r="L2932" s="4"/>
    </row>
    <row r="2933" spans="11:12">
      <c r="K2933" s="4"/>
      <c r="L2933" s="4"/>
    </row>
    <row r="2934" spans="11:12">
      <c r="K2934" s="4"/>
      <c r="L2934" s="4"/>
    </row>
    <row r="2935" spans="11:12">
      <c r="K2935" s="4"/>
      <c r="L2935" s="4"/>
    </row>
    <row r="2936" spans="11:12">
      <c r="K2936" s="4"/>
      <c r="L2936" s="4"/>
    </row>
    <row r="2937" spans="11:12">
      <c r="K2937" s="4"/>
      <c r="L2937" s="4"/>
    </row>
    <row r="2938" spans="11:12">
      <c r="K2938" s="4"/>
      <c r="L2938" s="4"/>
    </row>
    <row r="2939" spans="11:12">
      <c r="K2939" s="4"/>
      <c r="L2939" s="4"/>
    </row>
    <row r="2940" spans="11:12">
      <c r="K2940" s="4"/>
      <c r="L2940" s="4"/>
    </row>
    <row r="2941" spans="11:12">
      <c r="K2941" s="4"/>
      <c r="L2941" s="4"/>
    </row>
    <row r="2942" spans="11:12">
      <c r="K2942" s="4"/>
      <c r="L2942" s="4"/>
    </row>
    <row r="2943" spans="11:12">
      <c r="K2943" s="4"/>
      <c r="L2943" s="4"/>
    </row>
    <row r="2944" spans="11:12">
      <c r="K2944" s="4"/>
      <c r="L2944" s="4"/>
    </row>
    <row r="2945" spans="11:12">
      <c r="K2945" s="4"/>
      <c r="L2945" s="4"/>
    </row>
    <row r="2946" spans="11:12">
      <c r="K2946" s="4"/>
      <c r="L2946" s="4"/>
    </row>
    <row r="2947" spans="11:12">
      <c r="K2947" s="4"/>
      <c r="L2947" s="4"/>
    </row>
    <row r="2948" spans="11:12">
      <c r="K2948" s="4"/>
      <c r="L2948" s="4"/>
    </row>
    <row r="2949" spans="11:12">
      <c r="K2949" s="4"/>
      <c r="L2949" s="4"/>
    </row>
    <row r="2950" spans="11:12">
      <c r="K2950" s="4"/>
      <c r="L2950" s="4"/>
    </row>
    <row r="2951" spans="11:12">
      <c r="K2951" s="4"/>
      <c r="L2951" s="4"/>
    </row>
    <row r="2952" spans="11:12">
      <c r="K2952" s="4"/>
      <c r="L2952" s="4"/>
    </row>
    <row r="2953" spans="11:12">
      <c r="K2953" s="4"/>
      <c r="L2953" s="4"/>
    </row>
    <row r="2954" spans="11:12">
      <c r="K2954" s="4"/>
      <c r="L2954" s="4"/>
    </row>
    <row r="2955" spans="11:12">
      <c r="K2955" s="4"/>
      <c r="L2955" s="4"/>
    </row>
    <row r="2956" spans="11:12">
      <c r="K2956" s="4"/>
      <c r="L2956" s="4"/>
    </row>
    <row r="2957" spans="11:12">
      <c r="K2957" s="4"/>
      <c r="L2957" s="4"/>
    </row>
    <row r="2958" spans="11:12">
      <c r="K2958" s="4"/>
      <c r="L2958" s="4"/>
    </row>
    <row r="2959" spans="11:12">
      <c r="K2959" s="4"/>
      <c r="L2959" s="4"/>
    </row>
    <row r="2960" spans="11:12">
      <c r="K2960" s="4"/>
      <c r="L2960" s="4"/>
    </row>
    <row r="2961" spans="11:12">
      <c r="K2961" s="4"/>
      <c r="L2961" s="4"/>
    </row>
    <row r="2962" spans="11:12">
      <c r="K2962" s="4"/>
      <c r="L2962" s="4"/>
    </row>
    <row r="2963" spans="11:12">
      <c r="K2963" s="4"/>
      <c r="L2963" s="4"/>
    </row>
    <row r="2964" spans="11:12">
      <c r="K2964" s="4"/>
      <c r="L2964" s="4"/>
    </row>
    <row r="2965" spans="11:12">
      <c r="K2965" s="4"/>
      <c r="L2965" s="4"/>
    </row>
    <row r="2966" spans="11:12">
      <c r="K2966" s="4"/>
      <c r="L2966" s="4"/>
    </row>
    <row r="2967" spans="11:12">
      <c r="K2967" s="4"/>
      <c r="L2967" s="4"/>
    </row>
    <row r="2968" spans="11:12">
      <c r="K2968" s="4"/>
      <c r="L2968" s="4"/>
    </row>
    <row r="2969" spans="11:12">
      <c r="K2969" s="4"/>
      <c r="L2969" s="4"/>
    </row>
    <row r="2970" spans="11:12">
      <c r="K2970" s="4"/>
      <c r="L2970" s="4"/>
    </row>
    <row r="2971" spans="11:12">
      <c r="K2971" s="4"/>
      <c r="L2971" s="4"/>
    </row>
    <row r="2972" spans="11:12">
      <c r="K2972" s="4"/>
      <c r="L2972" s="4"/>
    </row>
    <row r="2973" spans="11:12">
      <c r="K2973" s="4"/>
      <c r="L2973" s="4"/>
    </row>
    <row r="2974" spans="11:12">
      <c r="K2974" s="4"/>
      <c r="L2974" s="4"/>
    </row>
    <row r="2975" spans="11:12">
      <c r="K2975" s="4"/>
      <c r="L2975" s="4"/>
    </row>
    <row r="2976" spans="11:12">
      <c r="K2976" s="4"/>
      <c r="L2976" s="4"/>
    </row>
    <row r="2977" spans="11:12">
      <c r="K2977" s="4"/>
      <c r="L2977" s="4"/>
    </row>
    <row r="2978" spans="11:12">
      <c r="K2978" s="4"/>
      <c r="L2978" s="4"/>
    </row>
    <row r="2979" spans="11:12">
      <c r="K2979" s="4"/>
      <c r="L2979" s="4"/>
    </row>
    <row r="2980" spans="11:12">
      <c r="K2980" s="4"/>
      <c r="L2980" s="4"/>
    </row>
    <row r="2981" spans="11:12">
      <c r="K2981" s="4"/>
      <c r="L2981" s="4"/>
    </row>
    <row r="2982" spans="11:12">
      <c r="K2982" s="4"/>
      <c r="L2982" s="4"/>
    </row>
    <row r="2983" spans="11:12">
      <c r="K2983" s="4"/>
      <c r="L2983" s="4"/>
    </row>
    <row r="2984" spans="11:12">
      <c r="K2984" s="4"/>
      <c r="L2984" s="4"/>
    </row>
    <row r="2985" spans="11:12">
      <c r="K2985" s="4"/>
      <c r="L2985" s="4"/>
    </row>
    <row r="2986" spans="11:12">
      <c r="K2986" s="4"/>
      <c r="L2986" s="4"/>
    </row>
    <row r="2987" spans="11:12">
      <c r="K2987" s="4"/>
      <c r="L2987" s="4"/>
    </row>
    <row r="2988" spans="11:12">
      <c r="K2988" s="4"/>
      <c r="L2988" s="4"/>
    </row>
    <row r="2989" spans="11:12">
      <c r="K2989" s="4"/>
      <c r="L2989" s="4"/>
    </row>
    <row r="2990" spans="11:12">
      <c r="K2990" s="4"/>
      <c r="L2990" s="4"/>
    </row>
    <row r="2991" spans="11:12">
      <c r="K2991" s="4"/>
      <c r="L2991" s="4"/>
    </row>
    <row r="2992" spans="11:12">
      <c r="K2992" s="4"/>
      <c r="L2992" s="4"/>
    </row>
    <row r="2993" spans="11:12">
      <c r="K2993" s="4"/>
      <c r="L2993" s="4"/>
    </row>
    <row r="2994" spans="11:12">
      <c r="K2994" s="4"/>
      <c r="L2994" s="4"/>
    </row>
    <row r="2995" spans="11:12">
      <c r="K2995" s="4"/>
      <c r="L2995" s="4"/>
    </row>
    <row r="2996" spans="11:12">
      <c r="K2996" s="4"/>
      <c r="L2996" s="4"/>
    </row>
    <row r="2997" spans="11:12">
      <c r="K2997" s="4"/>
      <c r="L2997" s="4"/>
    </row>
    <row r="2998" spans="11:12">
      <c r="K2998" s="4"/>
      <c r="L2998" s="4"/>
    </row>
    <row r="2999" spans="11:12">
      <c r="K2999" s="4"/>
      <c r="L2999" s="4"/>
    </row>
    <row r="3000" spans="11:12">
      <c r="K3000" s="4"/>
      <c r="L3000" s="4"/>
    </row>
    <row r="3001" spans="11:12">
      <c r="K3001" s="4"/>
      <c r="L3001" s="4"/>
    </row>
    <row r="3002" spans="11:12">
      <c r="K3002" s="4"/>
      <c r="L3002" s="4"/>
    </row>
    <row r="3003" spans="11:12">
      <c r="K3003" s="4"/>
      <c r="L3003" s="4"/>
    </row>
    <row r="3004" spans="11:12">
      <c r="K3004" s="4"/>
      <c r="L3004" s="4"/>
    </row>
    <row r="3005" spans="11:12">
      <c r="K3005" s="4"/>
      <c r="L3005" s="4"/>
    </row>
    <row r="3006" spans="11:12">
      <c r="K3006" s="4"/>
      <c r="L3006" s="4"/>
    </row>
    <row r="3007" spans="11:12">
      <c r="K3007" s="4"/>
      <c r="L3007" s="4"/>
    </row>
    <row r="3008" spans="11:12">
      <c r="K3008" s="4"/>
      <c r="L3008" s="4"/>
    </row>
    <row r="3009" spans="11:12">
      <c r="K3009" s="4"/>
      <c r="L3009" s="4"/>
    </row>
    <row r="3010" spans="11:12">
      <c r="K3010" s="4"/>
      <c r="L3010" s="4"/>
    </row>
    <row r="3011" spans="11:12">
      <c r="K3011" s="4"/>
      <c r="L3011" s="4"/>
    </row>
    <row r="3012" spans="11:12">
      <c r="K3012" s="4"/>
      <c r="L3012" s="4"/>
    </row>
    <row r="3013" spans="11:12">
      <c r="K3013" s="4"/>
      <c r="L3013" s="4"/>
    </row>
    <row r="3014" spans="11:12">
      <c r="K3014" s="4"/>
      <c r="L3014" s="4"/>
    </row>
    <row r="3015" spans="11:12">
      <c r="K3015" s="4"/>
      <c r="L3015" s="4"/>
    </row>
    <row r="3016" spans="11:12">
      <c r="K3016" s="4"/>
      <c r="L3016" s="4"/>
    </row>
    <row r="3017" spans="11:12">
      <c r="K3017" s="4"/>
      <c r="L3017" s="4"/>
    </row>
    <row r="3018" spans="11:12">
      <c r="K3018" s="4"/>
      <c r="L3018" s="4"/>
    </row>
    <row r="3019" spans="11:12">
      <c r="K3019" s="4"/>
      <c r="L3019" s="4"/>
    </row>
    <row r="3020" spans="11:12">
      <c r="K3020" s="4"/>
      <c r="L3020" s="4"/>
    </row>
    <row r="3021" spans="11:12">
      <c r="K3021" s="4"/>
      <c r="L3021" s="4"/>
    </row>
    <row r="3022" spans="11:12">
      <c r="K3022" s="4"/>
      <c r="L3022" s="4"/>
    </row>
    <row r="3023" spans="11:12">
      <c r="K3023" s="4"/>
      <c r="L3023" s="4"/>
    </row>
    <row r="3024" spans="11:12">
      <c r="K3024" s="4"/>
      <c r="L3024" s="4"/>
    </row>
    <row r="3025" spans="11:12">
      <c r="K3025" s="4"/>
      <c r="L3025" s="4"/>
    </row>
    <row r="3026" spans="11:12">
      <c r="K3026" s="4"/>
      <c r="L3026" s="4"/>
    </row>
    <row r="3027" spans="11:12">
      <c r="K3027" s="4"/>
      <c r="L3027" s="4"/>
    </row>
    <row r="3028" spans="11:12">
      <c r="K3028" s="4"/>
      <c r="L3028" s="4"/>
    </row>
    <row r="3029" spans="11:12">
      <c r="K3029" s="4"/>
      <c r="L3029" s="4"/>
    </row>
    <row r="3030" spans="11:12">
      <c r="K3030" s="4"/>
      <c r="L3030" s="4"/>
    </row>
    <row r="3031" spans="11:12">
      <c r="K3031" s="4"/>
      <c r="L3031" s="4"/>
    </row>
    <row r="3032" spans="11:12">
      <c r="K3032" s="4"/>
      <c r="L3032" s="4"/>
    </row>
    <row r="3033" spans="11:12">
      <c r="K3033" s="4"/>
      <c r="L3033" s="4"/>
    </row>
    <row r="3034" spans="11:12">
      <c r="K3034" s="4"/>
      <c r="L3034" s="4"/>
    </row>
    <row r="3035" spans="11:12">
      <c r="K3035" s="4"/>
      <c r="L3035" s="4"/>
    </row>
    <row r="3036" spans="11:12">
      <c r="K3036" s="4"/>
      <c r="L3036" s="4"/>
    </row>
    <row r="3037" spans="11:12">
      <c r="K3037" s="4"/>
      <c r="L3037" s="4"/>
    </row>
    <row r="3038" spans="11:12">
      <c r="K3038" s="4"/>
      <c r="L3038" s="4"/>
    </row>
    <row r="3039" spans="11:12">
      <c r="K3039" s="4"/>
      <c r="L3039" s="4"/>
    </row>
    <row r="3040" spans="11:12">
      <c r="K3040" s="4"/>
      <c r="L3040" s="4"/>
    </row>
    <row r="3041" spans="11:12">
      <c r="K3041" s="4"/>
      <c r="L3041" s="4"/>
    </row>
    <row r="3042" spans="11:12">
      <c r="K3042" s="4"/>
      <c r="L3042" s="4"/>
    </row>
    <row r="3043" spans="11:12">
      <c r="K3043" s="4"/>
      <c r="L3043" s="4"/>
    </row>
    <row r="3044" spans="11:12">
      <c r="K3044" s="4"/>
      <c r="L3044" s="4"/>
    </row>
    <row r="3045" spans="11:12">
      <c r="K3045" s="4"/>
      <c r="L3045" s="4"/>
    </row>
    <row r="3046" spans="11:12">
      <c r="K3046" s="4"/>
      <c r="L3046" s="4"/>
    </row>
    <row r="3047" spans="11:12">
      <c r="K3047" s="4"/>
      <c r="L3047" s="4"/>
    </row>
    <row r="3048" spans="11:12">
      <c r="K3048" s="4"/>
      <c r="L3048" s="4"/>
    </row>
    <row r="3049" spans="11:12">
      <c r="K3049" s="4"/>
      <c r="L3049" s="4"/>
    </row>
    <row r="3050" spans="11:12">
      <c r="K3050" s="4"/>
      <c r="L3050" s="4"/>
    </row>
    <row r="3051" spans="11:12">
      <c r="K3051" s="4"/>
      <c r="L3051" s="4"/>
    </row>
    <row r="3052" spans="11:12">
      <c r="K3052" s="4"/>
      <c r="L3052" s="4"/>
    </row>
    <row r="3053" spans="11:12">
      <c r="K3053" s="4"/>
      <c r="L3053" s="4"/>
    </row>
    <row r="3054" spans="11:12">
      <c r="K3054" s="4"/>
      <c r="L3054" s="4"/>
    </row>
    <row r="3055" spans="11:12">
      <c r="K3055" s="4"/>
      <c r="L3055" s="4"/>
    </row>
    <row r="3056" spans="11:12">
      <c r="K3056" s="4"/>
      <c r="L3056" s="4"/>
    </row>
    <row r="3057" spans="11:12">
      <c r="K3057" s="4"/>
      <c r="L3057" s="4"/>
    </row>
    <row r="3058" spans="11:12">
      <c r="K3058" s="4"/>
      <c r="L3058" s="4"/>
    </row>
    <row r="3059" spans="11:12">
      <c r="K3059" s="4"/>
      <c r="L3059" s="4"/>
    </row>
    <row r="3060" spans="11:12">
      <c r="K3060" s="4"/>
      <c r="L3060" s="4"/>
    </row>
    <row r="3061" spans="11:12">
      <c r="K3061" s="4"/>
      <c r="L3061" s="4"/>
    </row>
    <row r="3062" spans="11:12">
      <c r="K3062" s="4"/>
      <c r="L3062" s="4"/>
    </row>
    <row r="3063" spans="11:12">
      <c r="K3063" s="4"/>
      <c r="L3063" s="4"/>
    </row>
    <row r="3064" spans="11:12">
      <c r="K3064" s="4"/>
      <c r="L3064" s="4"/>
    </row>
    <row r="3065" spans="11:12">
      <c r="K3065" s="4"/>
      <c r="L3065" s="4"/>
    </row>
    <row r="3066" spans="11:12">
      <c r="K3066" s="4"/>
      <c r="L3066" s="4"/>
    </row>
    <row r="3067" spans="11:12">
      <c r="K3067" s="4"/>
      <c r="L3067" s="4"/>
    </row>
    <row r="3068" spans="11:12">
      <c r="K3068" s="4"/>
      <c r="L3068" s="4"/>
    </row>
    <row r="3069" spans="11:12">
      <c r="K3069" s="4"/>
      <c r="L3069" s="4"/>
    </row>
    <row r="3070" spans="11:12">
      <c r="K3070" s="4"/>
      <c r="L3070" s="4"/>
    </row>
    <row r="3071" spans="11:12">
      <c r="K3071" s="4"/>
      <c r="L3071" s="4"/>
    </row>
    <row r="3072" spans="11:12">
      <c r="K3072" s="4"/>
      <c r="L3072" s="4"/>
    </row>
    <row r="3073" spans="11:12">
      <c r="K3073" s="4"/>
      <c r="L3073" s="4"/>
    </row>
    <row r="3074" spans="11:12">
      <c r="K3074" s="4"/>
      <c r="L3074" s="4"/>
    </row>
    <row r="3075" spans="11:12">
      <c r="K3075" s="4"/>
      <c r="L3075" s="4"/>
    </row>
    <row r="3076" spans="11:12">
      <c r="K3076" s="4"/>
      <c r="L3076" s="4"/>
    </row>
    <row r="3077" spans="11:12">
      <c r="K3077" s="4"/>
      <c r="L3077" s="4"/>
    </row>
    <row r="3078" spans="11:12">
      <c r="K3078" s="4"/>
      <c r="L3078" s="4"/>
    </row>
    <row r="3079" spans="11:12">
      <c r="K3079" s="4"/>
      <c r="L3079" s="4"/>
    </row>
    <row r="3080" spans="11:12">
      <c r="K3080" s="4"/>
      <c r="L3080" s="4"/>
    </row>
    <row r="3081" spans="11:12">
      <c r="K3081" s="4"/>
      <c r="L3081" s="4"/>
    </row>
    <row r="3082" spans="11:12">
      <c r="K3082" s="4"/>
      <c r="L3082" s="4"/>
    </row>
    <row r="3083" spans="11:12">
      <c r="K3083" s="4"/>
      <c r="L3083" s="4"/>
    </row>
    <row r="3084" spans="11:12">
      <c r="K3084" s="4"/>
      <c r="L3084" s="4"/>
    </row>
    <row r="3085" spans="11:12">
      <c r="K3085" s="4"/>
      <c r="L3085" s="4"/>
    </row>
    <row r="3086" spans="11:12">
      <c r="K3086" s="4"/>
      <c r="L3086" s="4"/>
    </row>
    <row r="3087" spans="11:12">
      <c r="K3087" s="4"/>
      <c r="L3087" s="4"/>
    </row>
    <row r="3088" spans="11:12">
      <c r="K3088" s="4"/>
      <c r="L3088" s="4"/>
    </row>
    <row r="3089" spans="11:12">
      <c r="K3089" s="4"/>
      <c r="L3089" s="4"/>
    </row>
    <row r="3090" spans="11:12">
      <c r="K3090" s="4"/>
      <c r="L3090" s="4"/>
    </row>
    <row r="3091" spans="11:12">
      <c r="K3091" s="4"/>
      <c r="L3091" s="4"/>
    </row>
    <row r="3092" spans="11:12">
      <c r="K3092" s="4"/>
      <c r="L3092" s="4"/>
    </row>
    <row r="3093" spans="11:12">
      <c r="K3093" s="4"/>
      <c r="L3093" s="4"/>
    </row>
    <row r="3094" spans="11:12">
      <c r="K3094" s="4"/>
      <c r="L3094" s="4"/>
    </row>
    <row r="3095" spans="11:12">
      <c r="K3095" s="4"/>
      <c r="L3095" s="4"/>
    </row>
    <row r="3096" spans="11:12">
      <c r="K3096" s="4"/>
      <c r="L3096" s="4"/>
    </row>
    <row r="3097" spans="11:12">
      <c r="K3097" s="4"/>
      <c r="L3097" s="4"/>
    </row>
    <row r="3098" spans="11:12">
      <c r="K3098" s="4"/>
      <c r="L3098" s="4"/>
    </row>
    <row r="3099" spans="11:12">
      <c r="K3099" s="4"/>
      <c r="L3099" s="4"/>
    </row>
    <row r="3100" spans="11:12">
      <c r="K3100" s="4"/>
      <c r="L3100" s="4"/>
    </row>
    <row r="3101" spans="11:12">
      <c r="K3101" s="4"/>
      <c r="L3101" s="4"/>
    </row>
    <row r="3102" spans="11:12">
      <c r="K3102" s="4"/>
      <c r="L3102" s="4"/>
    </row>
    <row r="3103" spans="11:12">
      <c r="K3103" s="4"/>
      <c r="L3103" s="4"/>
    </row>
    <row r="3104" spans="11:12">
      <c r="K3104" s="4"/>
      <c r="L3104" s="4"/>
    </row>
    <row r="3105" spans="11:12">
      <c r="K3105" s="4"/>
      <c r="L3105" s="4"/>
    </row>
    <row r="3106" spans="11:12">
      <c r="K3106" s="4"/>
      <c r="L3106" s="4"/>
    </row>
    <row r="3107" spans="11:12">
      <c r="K3107" s="4"/>
      <c r="L3107" s="4"/>
    </row>
    <row r="3108" spans="11:12">
      <c r="K3108" s="4"/>
      <c r="L3108" s="4"/>
    </row>
    <row r="3109" spans="11:12">
      <c r="K3109" s="4"/>
      <c r="L3109" s="4"/>
    </row>
    <row r="3110" spans="11:12">
      <c r="K3110" s="4"/>
      <c r="L3110" s="4"/>
    </row>
    <row r="3111" spans="11:12">
      <c r="K3111" s="4"/>
      <c r="L3111" s="4"/>
    </row>
    <row r="3112" spans="11:12">
      <c r="K3112" s="4"/>
      <c r="L3112" s="4"/>
    </row>
    <row r="3113" spans="11:12">
      <c r="K3113" s="4"/>
      <c r="L3113" s="4"/>
    </row>
    <row r="3114" spans="11:12">
      <c r="K3114" s="4"/>
      <c r="L3114" s="4"/>
    </row>
    <row r="3115" spans="11:12">
      <c r="K3115" s="4"/>
      <c r="L3115" s="4"/>
    </row>
    <row r="3116" spans="11:12">
      <c r="K3116" s="4"/>
      <c r="L3116" s="4"/>
    </row>
    <row r="3117" spans="11:12">
      <c r="K3117" s="4"/>
      <c r="L3117" s="4"/>
    </row>
    <row r="3118" spans="11:12">
      <c r="K3118" s="4"/>
      <c r="L3118" s="4"/>
    </row>
    <row r="3119" spans="11:12">
      <c r="K3119" s="4"/>
      <c r="L3119" s="4"/>
    </row>
    <row r="3120" spans="11:12">
      <c r="K3120" s="4"/>
      <c r="L3120" s="4"/>
    </row>
    <row r="3121" spans="11:12">
      <c r="K3121" s="4"/>
      <c r="L3121" s="4"/>
    </row>
    <row r="3122" spans="11:12">
      <c r="K3122" s="4"/>
      <c r="L3122" s="4"/>
    </row>
    <row r="3123" spans="11:12">
      <c r="K3123" s="4"/>
      <c r="L3123" s="4"/>
    </row>
    <row r="3124" spans="11:12">
      <c r="K3124" s="4"/>
      <c r="L3124" s="4"/>
    </row>
    <row r="3125" spans="11:12">
      <c r="K3125" s="4"/>
      <c r="L3125" s="4"/>
    </row>
    <row r="3126" spans="11:12">
      <c r="K3126" s="4"/>
      <c r="L3126" s="4"/>
    </row>
    <row r="3127" spans="11:12">
      <c r="K3127" s="4"/>
      <c r="L3127" s="4"/>
    </row>
    <row r="3128" spans="11:12">
      <c r="K3128" s="4"/>
      <c r="L3128" s="4"/>
    </row>
    <row r="3129" spans="11:12">
      <c r="K3129" s="4"/>
      <c r="L3129" s="4"/>
    </row>
    <row r="3130" spans="11:12">
      <c r="K3130" s="4"/>
      <c r="L3130" s="4"/>
    </row>
    <row r="3131" spans="11:12">
      <c r="K3131" s="4"/>
      <c r="L3131" s="4"/>
    </row>
    <row r="3132" spans="11:12">
      <c r="K3132" s="4"/>
      <c r="L3132" s="4"/>
    </row>
    <row r="3133" spans="11:12">
      <c r="K3133" s="4"/>
      <c r="L3133" s="4"/>
    </row>
    <row r="3134" spans="11:12">
      <c r="K3134" s="4"/>
      <c r="L3134" s="4"/>
    </row>
    <row r="3135" spans="11:12">
      <c r="K3135" s="4"/>
      <c r="L3135" s="4"/>
    </row>
    <row r="3136" spans="11:12">
      <c r="K3136" s="4"/>
      <c r="L3136" s="4"/>
    </row>
    <row r="3137" spans="11:12">
      <c r="K3137" s="4"/>
      <c r="L3137" s="4"/>
    </row>
    <row r="3138" spans="11:12">
      <c r="K3138" s="4"/>
      <c r="L3138" s="4"/>
    </row>
    <row r="3139" spans="11:12">
      <c r="K3139" s="4"/>
      <c r="L3139" s="4"/>
    </row>
    <row r="3140" spans="11:12">
      <c r="K3140" s="4"/>
      <c r="L3140" s="4"/>
    </row>
    <row r="3141" spans="11:12">
      <c r="K3141" s="4"/>
      <c r="L3141" s="4"/>
    </row>
    <row r="3142" spans="11:12">
      <c r="K3142" s="4"/>
      <c r="L3142" s="4"/>
    </row>
    <row r="3143" spans="11:12">
      <c r="K3143" s="4"/>
      <c r="L3143" s="4"/>
    </row>
    <row r="3144" spans="11:12">
      <c r="K3144" s="4"/>
      <c r="L3144" s="4"/>
    </row>
    <row r="3145" spans="11:12">
      <c r="K3145" s="4"/>
      <c r="L3145" s="4"/>
    </row>
    <row r="3146" spans="11:12">
      <c r="K3146" s="4"/>
      <c r="L3146" s="4"/>
    </row>
    <row r="3147" spans="11:12">
      <c r="K3147" s="4"/>
      <c r="L3147" s="4"/>
    </row>
    <row r="3148" spans="11:12">
      <c r="K3148" s="4"/>
      <c r="L3148" s="4"/>
    </row>
    <row r="3149" spans="11:12">
      <c r="K3149" s="4"/>
      <c r="L3149" s="4"/>
    </row>
    <row r="3150" spans="11:12">
      <c r="K3150" s="4"/>
      <c r="L3150" s="4"/>
    </row>
    <row r="3151" spans="11:12">
      <c r="K3151" s="4"/>
      <c r="L3151" s="4"/>
    </row>
    <row r="3152" spans="11:12">
      <c r="K3152" s="4"/>
      <c r="L3152" s="4"/>
    </row>
    <row r="3153" spans="11:12">
      <c r="K3153" s="4"/>
      <c r="L3153" s="4"/>
    </row>
    <row r="3154" spans="11:12">
      <c r="K3154" s="4"/>
      <c r="L3154" s="4"/>
    </row>
    <row r="3155" spans="11:12">
      <c r="K3155" s="4"/>
      <c r="L3155" s="4"/>
    </row>
    <row r="3156" spans="11:12">
      <c r="K3156" s="4"/>
      <c r="L3156" s="4"/>
    </row>
    <row r="3157" spans="11:12">
      <c r="K3157" s="4"/>
      <c r="L3157" s="4"/>
    </row>
    <row r="3158" spans="11:12">
      <c r="K3158" s="4"/>
      <c r="L3158" s="4"/>
    </row>
    <row r="3159" spans="11:12">
      <c r="K3159" s="4"/>
      <c r="L3159" s="4"/>
    </row>
    <row r="3160" spans="11:12">
      <c r="K3160" s="4"/>
      <c r="L3160" s="4"/>
    </row>
    <row r="3161" spans="11:12">
      <c r="K3161" s="4"/>
      <c r="L3161" s="4"/>
    </row>
    <row r="3162" spans="11:12">
      <c r="K3162" s="4"/>
      <c r="L3162" s="4"/>
    </row>
    <row r="3163" spans="11:12">
      <c r="K3163" s="4"/>
      <c r="L3163" s="4"/>
    </row>
    <row r="3164" spans="11:12">
      <c r="K3164" s="4"/>
      <c r="L3164" s="4"/>
    </row>
    <row r="3165" spans="11:12">
      <c r="K3165" s="4"/>
      <c r="L3165" s="4"/>
    </row>
    <row r="3166" spans="11:12">
      <c r="K3166" s="4"/>
      <c r="L3166" s="4"/>
    </row>
    <row r="3167" spans="11:12">
      <c r="K3167" s="4"/>
      <c r="L3167" s="4"/>
    </row>
    <row r="3168" spans="11:12">
      <c r="K3168" s="4"/>
      <c r="L3168" s="4"/>
    </row>
    <row r="3169" spans="11:12">
      <c r="K3169" s="4"/>
      <c r="L3169" s="4"/>
    </row>
    <row r="3170" spans="11:12">
      <c r="K3170" s="4"/>
      <c r="L3170" s="4"/>
    </row>
    <row r="3171" spans="11:12">
      <c r="K3171" s="4"/>
      <c r="L3171" s="4"/>
    </row>
    <row r="3172" spans="11:12">
      <c r="K3172" s="4"/>
      <c r="L3172" s="4"/>
    </row>
    <row r="3173" spans="11:12">
      <c r="K3173" s="4"/>
      <c r="L3173" s="4"/>
    </row>
    <row r="3174" spans="11:12">
      <c r="K3174" s="4"/>
      <c r="L3174" s="4"/>
    </row>
    <row r="3175" spans="11:12">
      <c r="K3175" s="4"/>
      <c r="L3175" s="4"/>
    </row>
    <row r="3176" spans="11:12">
      <c r="K3176" s="4"/>
      <c r="L3176" s="4"/>
    </row>
    <row r="3177" spans="11:12">
      <c r="K3177" s="4"/>
      <c r="L3177" s="4"/>
    </row>
    <row r="3178" spans="11:12">
      <c r="K3178" s="4"/>
      <c r="L3178" s="4"/>
    </row>
    <row r="3179" spans="11:12">
      <c r="K3179" s="4"/>
      <c r="L3179" s="4"/>
    </row>
    <row r="3180" spans="11:12">
      <c r="K3180" s="4"/>
      <c r="L3180" s="4"/>
    </row>
    <row r="3181" spans="11:12">
      <c r="K3181" s="4"/>
      <c r="L3181" s="4"/>
    </row>
    <row r="3182" spans="11:12">
      <c r="K3182" s="4"/>
      <c r="L3182" s="4"/>
    </row>
    <row r="3183" spans="11:12">
      <c r="K3183" s="4"/>
      <c r="L3183" s="4"/>
    </row>
    <row r="3184" spans="11:12">
      <c r="K3184" s="4"/>
      <c r="L3184" s="4"/>
    </row>
    <row r="3185" spans="11:12">
      <c r="K3185" s="4"/>
      <c r="L3185" s="4"/>
    </row>
    <row r="3186" spans="11:12">
      <c r="K3186" s="4"/>
      <c r="L3186" s="4"/>
    </row>
    <row r="3187" spans="11:12">
      <c r="K3187" s="4"/>
      <c r="L3187" s="4"/>
    </row>
    <row r="3188" spans="11:12">
      <c r="K3188" s="4"/>
      <c r="L3188" s="4"/>
    </row>
    <row r="3189" spans="11:12">
      <c r="K3189" s="4"/>
      <c r="L3189" s="4"/>
    </row>
    <row r="3190" spans="11:12">
      <c r="K3190" s="4"/>
      <c r="L3190" s="4"/>
    </row>
    <row r="3191" spans="11:12">
      <c r="K3191" s="4"/>
      <c r="L3191" s="4"/>
    </row>
    <row r="3192" spans="11:12">
      <c r="K3192" s="4"/>
      <c r="L3192" s="4"/>
    </row>
    <row r="3193" spans="11:12">
      <c r="K3193" s="4"/>
      <c r="L3193" s="4"/>
    </row>
    <row r="3194" spans="11:12">
      <c r="K3194" s="4"/>
      <c r="L3194" s="4"/>
    </row>
    <row r="3195" spans="11:12">
      <c r="K3195" s="4"/>
      <c r="L3195" s="4"/>
    </row>
    <row r="3196" spans="11:12">
      <c r="K3196" s="4"/>
      <c r="L3196" s="4"/>
    </row>
    <row r="3197" spans="11:12">
      <c r="K3197" s="4"/>
      <c r="L3197" s="4"/>
    </row>
    <row r="3198" spans="11:12">
      <c r="K3198" s="4"/>
      <c r="L3198" s="4"/>
    </row>
    <row r="3199" spans="11:12">
      <c r="K3199" s="4"/>
      <c r="L3199" s="4"/>
    </row>
    <row r="3200" spans="11:12">
      <c r="K3200" s="4"/>
      <c r="L3200" s="4"/>
    </row>
    <row r="3201" spans="11:12">
      <c r="K3201" s="4"/>
      <c r="L3201" s="4"/>
    </row>
    <row r="3202" spans="11:12">
      <c r="K3202" s="4"/>
      <c r="L3202" s="4"/>
    </row>
    <row r="3203" spans="11:12">
      <c r="K3203" s="4"/>
      <c r="L3203" s="4"/>
    </row>
    <row r="3204" spans="11:12">
      <c r="K3204" s="4"/>
      <c r="L3204" s="4"/>
    </row>
    <row r="3205" spans="11:12">
      <c r="K3205" s="4"/>
      <c r="L3205" s="4"/>
    </row>
    <row r="3206" spans="11:12">
      <c r="K3206" s="4"/>
      <c r="L3206" s="4"/>
    </row>
    <row r="3207" spans="11:12">
      <c r="K3207" s="4"/>
      <c r="L3207" s="4"/>
    </row>
    <row r="3208" spans="11:12">
      <c r="K3208" s="4"/>
      <c r="L3208" s="4"/>
    </row>
    <row r="3209" spans="11:12">
      <c r="K3209" s="4"/>
      <c r="L3209" s="4"/>
    </row>
    <row r="3210" spans="11:12">
      <c r="K3210" s="4"/>
      <c r="L3210" s="4"/>
    </row>
    <row r="3211" spans="11:12">
      <c r="K3211" s="4"/>
      <c r="L3211" s="4"/>
    </row>
    <row r="3212" spans="11:12">
      <c r="K3212" s="4"/>
      <c r="L3212" s="4"/>
    </row>
    <row r="3213" spans="11:12">
      <c r="K3213" s="4"/>
      <c r="L3213" s="4"/>
    </row>
    <row r="3214" spans="11:12">
      <c r="K3214" s="4"/>
      <c r="L3214" s="4"/>
    </row>
    <row r="3215" spans="11:12">
      <c r="K3215" s="4"/>
      <c r="L3215" s="4"/>
    </row>
    <row r="3216" spans="11:12">
      <c r="K3216" s="4"/>
      <c r="L3216" s="4"/>
    </row>
    <row r="3217" spans="11:12">
      <c r="K3217" s="4"/>
      <c r="L3217" s="4"/>
    </row>
    <row r="3218" spans="11:12">
      <c r="K3218" s="4"/>
      <c r="L3218" s="4"/>
    </row>
    <row r="3219" spans="11:12">
      <c r="K3219" s="4"/>
      <c r="L3219" s="4"/>
    </row>
    <row r="3220" spans="11:12">
      <c r="K3220" s="4"/>
      <c r="L3220" s="4"/>
    </row>
    <row r="3221" spans="11:12">
      <c r="K3221" s="4"/>
      <c r="L3221" s="4"/>
    </row>
    <row r="3222" spans="11:12">
      <c r="K3222" s="4"/>
      <c r="L3222" s="4"/>
    </row>
    <row r="3223" spans="11:12">
      <c r="K3223" s="4"/>
      <c r="L3223" s="4"/>
    </row>
    <row r="3224" spans="11:12">
      <c r="K3224" s="4"/>
      <c r="L3224" s="4"/>
    </row>
    <row r="3225" spans="11:12">
      <c r="K3225" s="4"/>
      <c r="L3225" s="4"/>
    </row>
    <row r="3226" spans="11:12">
      <c r="K3226" s="4"/>
      <c r="L3226" s="4"/>
    </row>
    <row r="3227" spans="11:12">
      <c r="K3227" s="4"/>
      <c r="L3227" s="4"/>
    </row>
    <row r="3228" spans="11:12">
      <c r="K3228" s="4"/>
      <c r="L3228" s="4"/>
    </row>
    <row r="3229" spans="11:12">
      <c r="K3229" s="4"/>
      <c r="L3229" s="4"/>
    </row>
    <row r="3230" spans="11:12">
      <c r="K3230" s="4"/>
      <c r="L3230" s="4"/>
    </row>
    <row r="3231" spans="11:12">
      <c r="K3231" s="4"/>
      <c r="L3231" s="4"/>
    </row>
    <row r="3232" spans="11:12">
      <c r="K3232" s="4"/>
      <c r="L3232" s="4"/>
    </row>
    <row r="3233" spans="11:12">
      <c r="K3233" s="4"/>
      <c r="L3233" s="4"/>
    </row>
    <row r="3234" spans="11:12">
      <c r="K3234" s="4"/>
      <c r="L3234" s="4"/>
    </row>
    <row r="3235" spans="11:12">
      <c r="K3235" s="4"/>
      <c r="L3235" s="4"/>
    </row>
    <row r="3236" spans="11:12">
      <c r="K3236" s="4"/>
      <c r="L3236" s="4"/>
    </row>
    <row r="3237" spans="11:12">
      <c r="K3237" s="4"/>
      <c r="L3237" s="4"/>
    </row>
    <row r="3238" spans="11:12">
      <c r="K3238" s="4"/>
      <c r="L3238" s="4"/>
    </row>
    <row r="3239" spans="11:12">
      <c r="K3239" s="4"/>
      <c r="L3239" s="4"/>
    </row>
    <row r="3240" spans="11:12">
      <c r="K3240" s="4"/>
      <c r="L3240" s="4"/>
    </row>
    <row r="3241" spans="11:12">
      <c r="K3241" s="4"/>
      <c r="L3241" s="4"/>
    </row>
    <row r="3242" spans="11:12">
      <c r="K3242" s="4"/>
      <c r="L3242" s="4"/>
    </row>
    <row r="3243" spans="11:12">
      <c r="K3243" s="4"/>
      <c r="L3243" s="4"/>
    </row>
    <row r="3244" spans="11:12">
      <c r="K3244" s="4"/>
      <c r="L3244" s="4"/>
    </row>
    <row r="3245" spans="11:12">
      <c r="K3245" s="4"/>
      <c r="L3245" s="4"/>
    </row>
    <row r="3246" spans="11:12">
      <c r="K3246" s="4"/>
      <c r="L3246" s="4"/>
    </row>
    <row r="3247" spans="11:12">
      <c r="K3247" s="4"/>
      <c r="L3247" s="4"/>
    </row>
    <row r="3248" spans="11:12">
      <c r="K3248" s="4"/>
      <c r="L3248" s="4"/>
    </row>
    <row r="3249" spans="11:12">
      <c r="K3249" s="4"/>
      <c r="L3249" s="4"/>
    </row>
    <row r="3250" spans="11:12">
      <c r="K3250" s="4"/>
      <c r="L3250" s="4"/>
    </row>
    <row r="3251" spans="11:12">
      <c r="K3251" s="4"/>
      <c r="L3251" s="4"/>
    </row>
    <row r="3252" spans="11:12">
      <c r="K3252" s="4"/>
      <c r="L3252" s="4"/>
    </row>
    <row r="3253" spans="11:12">
      <c r="K3253" s="4"/>
      <c r="L3253" s="4"/>
    </row>
    <row r="3254" spans="11:12">
      <c r="K3254" s="4"/>
      <c r="L3254" s="4"/>
    </row>
    <row r="3255" spans="11:12">
      <c r="K3255" s="4"/>
      <c r="L3255" s="4"/>
    </row>
    <row r="3256" spans="11:12">
      <c r="K3256" s="4"/>
      <c r="L3256" s="4"/>
    </row>
    <row r="3257" spans="11:12">
      <c r="K3257" s="4"/>
      <c r="L3257" s="4"/>
    </row>
    <row r="3258" spans="11:12">
      <c r="K3258" s="4"/>
      <c r="L3258" s="4"/>
    </row>
    <row r="3259" spans="11:12">
      <c r="K3259" s="4"/>
      <c r="L3259" s="4"/>
    </row>
    <row r="3260" spans="11:12">
      <c r="K3260" s="4"/>
      <c r="L3260" s="4"/>
    </row>
    <row r="3261" spans="11:12">
      <c r="K3261" s="4"/>
      <c r="L3261" s="4"/>
    </row>
    <row r="3262" spans="11:12">
      <c r="K3262" s="4"/>
      <c r="L3262" s="4"/>
    </row>
    <row r="3263" spans="11:12">
      <c r="K3263" s="4"/>
      <c r="L3263" s="4"/>
    </row>
    <row r="3264" spans="11:12">
      <c r="K3264" s="4"/>
      <c r="L3264" s="4"/>
    </row>
    <row r="3265" spans="11:12">
      <c r="K3265" s="4"/>
      <c r="L3265" s="4"/>
    </row>
    <row r="3266" spans="11:12">
      <c r="K3266" s="4"/>
      <c r="L3266" s="4"/>
    </row>
    <row r="3267" spans="11:12">
      <c r="K3267" s="4"/>
      <c r="L3267" s="4"/>
    </row>
    <row r="3268" spans="11:12">
      <c r="K3268" s="4"/>
      <c r="L3268" s="4"/>
    </row>
    <row r="3269" spans="11:12">
      <c r="K3269" s="4"/>
      <c r="L3269" s="4"/>
    </row>
    <row r="3270" spans="11:12">
      <c r="K3270" s="4"/>
      <c r="L3270" s="4"/>
    </row>
    <row r="3271" spans="11:12">
      <c r="K3271" s="4"/>
      <c r="L3271" s="4"/>
    </row>
    <row r="3272" spans="11:12">
      <c r="K3272" s="4"/>
      <c r="L3272" s="4"/>
    </row>
    <row r="3273" spans="11:12">
      <c r="K3273" s="4"/>
      <c r="L3273" s="4"/>
    </row>
    <row r="3274" spans="11:12">
      <c r="K3274" s="4"/>
      <c r="L3274" s="4"/>
    </row>
    <row r="3275" spans="11:12">
      <c r="K3275" s="4"/>
      <c r="L3275" s="4"/>
    </row>
    <row r="3276" spans="11:12">
      <c r="K3276" s="4"/>
      <c r="L3276" s="4"/>
    </row>
    <row r="3277" spans="11:12">
      <c r="K3277" s="4"/>
      <c r="L3277" s="4"/>
    </row>
    <row r="3278" spans="11:12">
      <c r="K3278" s="4"/>
      <c r="L3278" s="4"/>
    </row>
    <row r="3279" spans="11:12">
      <c r="K3279" s="4"/>
      <c r="L3279" s="4"/>
    </row>
    <row r="3280" spans="11:12">
      <c r="K3280" s="4"/>
      <c r="L3280" s="4"/>
    </row>
    <row r="3281" spans="11:12">
      <c r="K3281" s="4"/>
      <c r="L3281" s="4"/>
    </row>
    <row r="3282" spans="11:12">
      <c r="K3282" s="4"/>
      <c r="L3282" s="4"/>
    </row>
    <row r="3283" spans="11:12">
      <c r="K3283" s="4"/>
      <c r="L3283" s="4"/>
    </row>
    <row r="3284" spans="11:12">
      <c r="K3284" s="4"/>
      <c r="L3284" s="4"/>
    </row>
    <row r="3285" spans="11:12">
      <c r="K3285" s="4"/>
      <c r="L3285" s="4"/>
    </row>
    <row r="3286" spans="11:12">
      <c r="K3286" s="4"/>
      <c r="L3286" s="4"/>
    </row>
    <row r="3287" spans="11:12">
      <c r="K3287" s="4"/>
      <c r="L3287" s="4"/>
    </row>
    <row r="3288" spans="11:12">
      <c r="K3288" s="4"/>
      <c r="L3288" s="4"/>
    </row>
    <row r="3289" spans="11:12">
      <c r="K3289" s="4"/>
      <c r="L3289" s="4"/>
    </row>
    <row r="3290" spans="11:12">
      <c r="K3290" s="4"/>
      <c r="L3290" s="4"/>
    </row>
    <row r="3291" spans="11:12">
      <c r="K3291" s="4"/>
      <c r="L3291" s="4"/>
    </row>
    <row r="3292" spans="11:12">
      <c r="K3292" s="4"/>
      <c r="L3292" s="4"/>
    </row>
    <row r="3293" spans="11:12">
      <c r="K3293" s="4"/>
      <c r="L3293" s="4"/>
    </row>
    <row r="3294" spans="11:12">
      <c r="K3294" s="4"/>
      <c r="L3294" s="4"/>
    </row>
    <row r="3295" spans="11:12">
      <c r="K3295" s="4"/>
      <c r="L3295" s="4"/>
    </row>
    <row r="3296" spans="11:12">
      <c r="K3296" s="4"/>
      <c r="L3296" s="4"/>
    </row>
    <row r="3297" spans="11:12">
      <c r="K3297" s="4"/>
      <c r="L3297" s="4"/>
    </row>
    <row r="3298" spans="11:12">
      <c r="K3298" s="4"/>
      <c r="L3298" s="4"/>
    </row>
    <row r="3299" spans="11:12">
      <c r="K3299" s="4"/>
      <c r="L3299" s="4"/>
    </row>
    <row r="3300" spans="11:12">
      <c r="K3300" s="4"/>
      <c r="L3300" s="4"/>
    </row>
    <row r="3301" spans="11:12">
      <c r="K3301" s="4"/>
      <c r="L3301" s="4"/>
    </row>
    <row r="3302" spans="11:12">
      <c r="K3302" s="4"/>
      <c r="L3302" s="4"/>
    </row>
    <row r="3303" spans="11:12">
      <c r="K3303" s="4"/>
      <c r="L3303" s="4"/>
    </row>
    <row r="3304" spans="11:12">
      <c r="K3304" s="4"/>
      <c r="L3304" s="4"/>
    </row>
    <row r="3305" spans="11:12">
      <c r="K3305" s="4"/>
      <c r="L3305" s="4"/>
    </row>
    <row r="3306" spans="11:12">
      <c r="K3306" s="4"/>
      <c r="L3306" s="4"/>
    </row>
    <row r="3307" spans="11:12">
      <c r="K3307" s="4"/>
      <c r="L3307" s="4"/>
    </row>
    <row r="3308" spans="11:12">
      <c r="K3308" s="4"/>
      <c r="L3308" s="4"/>
    </row>
    <row r="3309" spans="11:12">
      <c r="K3309" s="4"/>
      <c r="L3309" s="4"/>
    </row>
    <row r="3310" spans="11:12">
      <c r="K3310" s="4"/>
      <c r="L3310" s="4"/>
    </row>
    <row r="3311" spans="11:12">
      <c r="K3311" s="4"/>
      <c r="L3311" s="4"/>
    </row>
    <row r="3312" spans="11:12">
      <c r="K3312" s="4"/>
      <c r="L3312" s="4"/>
    </row>
    <row r="3313" spans="11:12">
      <c r="K3313" s="4"/>
      <c r="L3313" s="4"/>
    </row>
    <row r="3314" spans="11:12">
      <c r="K3314" s="4"/>
      <c r="L3314" s="4"/>
    </row>
    <row r="3315" spans="11:12">
      <c r="K3315" s="4"/>
      <c r="L3315" s="4"/>
    </row>
    <row r="3316" spans="11:12">
      <c r="K3316" s="4"/>
      <c r="L3316" s="4"/>
    </row>
    <row r="3317" spans="11:12">
      <c r="K3317" s="4"/>
      <c r="L3317" s="4"/>
    </row>
    <row r="3318" spans="11:12">
      <c r="K3318" s="4"/>
      <c r="L3318" s="4"/>
    </row>
    <row r="3319" spans="11:12">
      <c r="K3319" s="4"/>
      <c r="L3319" s="4"/>
    </row>
    <row r="3320" spans="11:12">
      <c r="K3320" s="4"/>
      <c r="L3320" s="4"/>
    </row>
    <row r="3321" spans="11:12">
      <c r="K3321" s="4"/>
      <c r="L3321" s="4"/>
    </row>
    <row r="3322" spans="11:12">
      <c r="K3322" s="4"/>
      <c r="L3322" s="4"/>
    </row>
    <row r="3323" spans="11:12">
      <c r="K3323" s="4"/>
      <c r="L3323" s="4"/>
    </row>
    <row r="3324" spans="11:12">
      <c r="K3324" s="4"/>
      <c r="L3324" s="4"/>
    </row>
    <row r="3325" spans="11:12">
      <c r="K3325" s="4"/>
      <c r="L3325" s="4"/>
    </row>
    <row r="3326" spans="11:12">
      <c r="K3326" s="4"/>
      <c r="L3326" s="4"/>
    </row>
    <row r="3327" spans="11:12">
      <c r="K3327" s="4"/>
      <c r="L3327" s="4"/>
    </row>
    <row r="3328" spans="11:12">
      <c r="K3328" s="4"/>
      <c r="L3328" s="4"/>
    </row>
    <row r="3329" spans="11:12">
      <c r="K3329" s="4"/>
      <c r="L3329" s="4"/>
    </row>
    <row r="3330" spans="11:12">
      <c r="K3330" s="4"/>
      <c r="L3330" s="4"/>
    </row>
    <row r="3331" spans="11:12">
      <c r="K3331" s="4"/>
      <c r="L3331" s="4"/>
    </row>
    <row r="3332" spans="11:12">
      <c r="K3332" s="4"/>
      <c r="L3332" s="4"/>
    </row>
    <row r="3333" spans="11:12">
      <c r="K3333" s="4"/>
      <c r="L3333" s="4"/>
    </row>
    <row r="3334" spans="11:12">
      <c r="K3334" s="4"/>
      <c r="L3334" s="4"/>
    </row>
    <row r="3335" spans="11:12">
      <c r="K3335" s="4"/>
      <c r="L3335" s="4"/>
    </row>
    <row r="3336" spans="11:12">
      <c r="K3336" s="4"/>
      <c r="L3336" s="4"/>
    </row>
    <row r="3337" spans="11:12">
      <c r="K3337" s="4"/>
      <c r="L3337" s="4"/>
    </row>
    <row r="3338" spans="11:12">
      <c r="K3338" s="4"/>
      <c r="L3338" s="4"/>
    </row>
    <row r="3339" spans="11:12">
      <c r="K3339" s="4"/>
      <c r="L3339" s="4"/>
    </row>
    <row r="3340" spans="11:12">
      <c r="K3340" s="4"/>
      <c r="L3340" s="4"/>
    </row>
    <row r="3341" spans="11:12">
      <c r="K3341" s="4"/>
      <c r="L3341" s="4"/>
    </row>
    <row r="3342" spans="11:12">
      <c r="K3342" s="4"/>
      <c r="L3342" s="4"/>
    </row>
    <row r="3343" spans="11:12">
      <c r="K3343" s="4"/>
      <c r="L3343" s="4"/>
    </row>
    <row r="3344" spans="11:12">
      <c r="K3344" s="4"/>
      <c r="L3344" s="4"/>
    </row>
    <row r="3345" spans="11:12">
      <c r="K3345" s="4"/>
      <c r="L3345" s="4"/>
    </row>
    <row r="3346" spans="11:12">
      <c r="K3346" s="4"/>
      <c r="L3346" s="4"/>
    </row>
    <row r="3347" spans="11:12">
      <c r="K3347" s="4"/>
      <c r="L3347" s="4"/>
    </row>
    <row r="3348" spans="11:12">
      <c r="K3348" s="4"/>
      <c r="L3348" s="4"/>
    </row>
    <row r="3349" spans="11:12">
      <c r="K3349" s="4"/>
      <c r="L3349" s="4"/>
    </row>
    <row r="3350" spans="11:12">
      <c r="K3350" s="4"/>
      <c r="L3350" s="4"/>
    </row>
    <row r="3351" spans="11:12">
      <c r="K3351" s="4"/>
      <c r="L3351" s="4"/>
    </row>
    <row r="3352" spans="11:12">
      <c r="K3352" s="4"/>
      <c r="L3352" s="4"/>
    </row>
    <row r="3353" spans="11:12">
      <c r="K3353" s="4"/>
      <c r="L3353" s="4"/>
    </row>
    <row r="3354" spans="11:12">
      <c r="K3354" s="4"/>
      <c r="L3354" s="4"/>
    </row>
    <row r="3355" spans="11:12">
      <c r="K3355" s="4"/>
      <c r="L3355" s="4"/>
    </row>
    <row r="3356" spans="11:12">
      <c r="K3356" s="4"/>
      <c r="L3356" s="4"/>
    </row>
    <row r="3357" spans="11:12">
      <c r="K3357" s="4"/>
      <c r="L3357" s="4"/>
    </row>
    <row r="3358" spans="11:12">
      <c r="K3358" s="4"/>
      <c r="L3358" s="4"/>
    </row>
    <row r="3359" spans="11:12">
      <c r="K3359" s="4"/>
      <c r="L3359" s="4"/>
    </row>
    <row r="3360" spans="11:12">
      <c r="K3360" s="4"/>
      <c r="L3360" s="4"/>
    </row>
    <row r="3361" spans="11:12">
      <c r="K3361" s="4"/>
      <c r="L3361" s="4"/>
    </row>
    <row r="3362" spans="11:12">
      <c r="K3362" s="4"/>
      <c r="L3362" s="4"/>
    </row>
    <row r="3363" spans="11:12">
      <c r="K3363" s="4"/>
      <c r="L3363" s="4"/>
    </row>
    <row r="3364" spans="11:12">
      <c r="K3364" s="4"/>
      <c r="L3364" s="4"/>
    </row>
    <row r="3365" spans="11:12">
      <c r="K3365" s="4"/>
      <c r="L3365" s="4"/>
    </row>
    <row r="3366" spans="11:12">
      <c r="K3366" s="4"/>
      <c r="L3366" s="4"/>
    </row>
    <row r="3367" spans="11:12">
      <c r="K3367" s="4"/>
      <c r="L3367" s="4"/>
    </row>
    <row r="3368" spans="11:12">
      <c r="K3368" s="4"/>
      <c r="L3368" s="4"/>
    </row>
    <row r="3369" spans="11:12">
      <c r="K3369" s="4"/>
      <c r="L3369" s="4"/>
    </row>
    <row r="3370" spans="11:12">
      <c r="K3370" s="4"/>
      <c r="L3370" s="4"/>
    </row>
    <row r="3371" spans="11:12">
      <c r="K3371" s="4"/>
      <c r="L3371" s="4"/>
    </row>
    <row r="3372" spans="11:12">
      <c r="K3372" s="4"/>
      <c r="L3372" s="4"/>
    </row>
    <row r="3373" spans="11:12">
      <c r="K3373" s="4"/>
      <c r="L3373" s="4"/>
    </row>
    <row r="3374" spans="11:12">
      <c r="K3374" s="4"/>
      <c r="L3374" s="4"/>
    </row>
    <row r="3375" spans="11:12">
      <c r="K3375" s="4"/>
      <c r="L3375" s="4"/>
    </row>
    <row r="3376" spans="11:12">
      <c r="K3376" s="4"/>
      <c r="L3376" s="4"/>
    </row>
    <row r="3377" spans="11:12">
      <c r="K3377" s="4"/>
      <c r="L3377" s="4"/>
    </row>
    <row r="3378" spans="11:12">
      <c r="K3378" s="4"/>
      <c r="L3378" s="4"/>
    </row>
    <row r="3379" spans="11:12">
      <c r="K3379" s="4"/>
      <c r="L3379" s="4"/>
    </row>
    <row r="3380" spans="11:12">
      <c r="K3380" s="4"/>
      <c r="L3380" s="4"/>
    </row>
    <row r="3381" spans="11:12">
      <c r="K3381" s="4"/>
      <c r="L3381" s="4"/>
    </row>
    <row r="3382" spans="11:12">
      <c r="K3382" s="4"/>
      <c r="L3382" s="4"/>
    </row>
    <row r="3383" spans="11:12">
      <c r="K3383" s="4"/>
      <c r="L3383" s="4"/>
    </row>
    <row r="3384" spans="11:12">
      <c r="K3384" s="4"/>
      <c r="L3384" s="4"/>
    </row>
    <row r="3385" spans="11:12">
      <c r="K3385" s="4"/>
      <c r="L3385" s="4"/>
    </row>
    <row r="3386" spans="11:12">
      <c r="K3386" s="4"/>
      <c r="L3386" s="4"/>
    </row>
    <row r="3387" spans="11:12">
      <c r="K3387" s="4"/>
      <c r="L3387" s="4"/>
    </row>
    <row r="3388" spans="11:12">
      <c r="K3388" s="4"/>
      <c r="L3388" s="4"/>
    </row>
    <row r="3389" spans="11:12">
      <c r="K3389" s="4"/>
      <c r="L3389" s="4"/>
    </row>
    <row r="3390" spans="11:12">
      <c r="K3390" s="4"/>
      <c r="L3390" s="4"/>
    </row>
    <row r="3391" spans="11:12">
      <c r="K3391" s="4"/>
      <c r="L3391" s="4"/>
    </row>
    <row r="3392" spans="11:12">
      <c r="K3392" s="4"/>
      <c r="L3392" s="4"/>
    </row>
    <row r="3393" spans="11:12">
      <c r="K3393" s="4"/>
      <c r="L3393" s="4"/>
    </row>
    <row r="3394" spans="11:12">
      <c r="K3394" s="4"/>
      <c r="L3394" s="4"/>
    </row>
    <row r="3395" spans="11:12">
      <c r="K3395" s="4"/>
      <c r="L3395" s="4"/>
    </row>
    <row r="3396" spans="11:12">
      <c r="K3396" s="4"/>
      <c r="L3396" s="4"/>
    </row>
    <row r="3397" spans="11:12">
      <c r="K3397" s="4"/>
      <c r="L3397" s="4"/>
    </row>
    <row r="3398" spans="11:12">
      <c r="K3398" s="4"/>
      <c r="L3398" s="4"/>
    </row>
    <row r="3399" spans="11:12">
      <c r="K3399" s="4"/>
      <c r="L3399" s="4"/>
    </row>
    <row r="3400" spans="11:12">
      <c r="K3400" s="4"/>
      <c r="L3400" s="4"/>
    </row>
    <row r="3401" spans="11:12">
      <c r="K3401" s="4"/>
      <c r="L3401" s="4"/>
    </row>
    <row r="3402" spans="11:12">
      <c r="K3402" s="4"/>
      <c r="L3402" s="4"/>
    </row>
    <row r="3403" spans="11:12">
      <c r="K3403" s="4"/>
      <c r="L3403" s="4"/>
    </row>
    <row r="3404" spans="11:12">
      <c r="K3404" s="4"/>
      <c r="L3404" s="4"/>
    </row>
    <row r="3405" spans="11:12">
      <c r="K3405" s="4"/>
      <c r="L3405" s="4"/>
    </row>
    <row r="3406" spans="11:12">
      <c r="K3406" s="4"/>
      <c r="L3406" s="4"/>
    </row>
    <row r="3407" spans="11:12">
      <c r="K3407" s="4"/>
      <c r="L3407" s="4"/>
    </row>
    <row r="3408" spans="11:12">
      <c r="K3408" s="4"/>
      <c r="L3408" s="4"/>
    </row>
    <row r="3409" spans="11:12">
      <c r="K3409" s="4"/>
      <c r="L3409" s="4"/>
    </row>
    <row r="3410" spans="11:12">
      <c r="K3410" s="4"/>
      <c r="L3410" s="4"/>
    </row>
    <row r="3411" spans="11:12">
      <c r="K3411" s="4"/>
      <c r="L3411" s="4"/>
    </row>
    <row r="3412" spans="11:12">
      <c r="K3412" s="4"/>
      <c r="L3412" s="4"/>
    </row>
    <row r="3413" spans="11:12">
      <c r="K3413" s="4"/>
      <c r="L3413" s="4"/>
    </row>
    <row r="3414" spans="11:12">
      <c r="K3414" s="4"/>
      <c r="L3414" s="4"/>
    </row>
    <row r="3415" spans="11:12">
      <c r="K3415" s="4"/>
      <c r="L3415" s="4"/>
    </row>
    <row r="3416" spans="11:12">
      <c r="K3416" s="4"/>
      <c r="L3416" s="4"/>
    </row>
    <row r="3417" spans="11:12">
      <c r="K3417" s="4"/>
      <c r="L3417" s="4"/>
    </row>
    <row r="3418" spans="11:12">
      <c r="K3418" s="4"/>
      <c r="L3418" s="4"/>
    </row>
    <row r="3419" spans="11:12">
      <c r="K3419" s="4"/>
      <c r="L3419" s="4"/>
    </row>
    <row r="3420" spans="11:12">
      <c r="K3420" s="4"/>
      <c r="L3420" s="4"/>
    </row>
    <row r="3421" spans="11:12">
      <c r="K3421" s="4"/>
      <c r="L3421" s="4"/>
    </row>
    <row r="3422" spans="11:12">
      <c r="K3422" s="4"/>
      <c r="L3422" s="4"/>
    </row>
    <row r="3423" spans="11:12">
      <c r="K3423" s="4"/>
      <c r="L3423" s="4"/>
    </row>
    <row r="3424" spans="11:12">
      <c r="K3424" s="4"/>
      <c r="L3424" s="4"/>
    </row>
    <row r="3425" spans="11:12">
      <c r="K3425" s="4"/>
      <c r="L3425" s="4"/>
    </row>
    <row r="3426" spans="11:12">
      <c r="K3426" s="4"/>
      <c r="L3426" s="4"/>
    </row>
    <row r="3427" spans="11:12">
      <c r="K3427" s="4"/>
      <c r="L3427" s="4"/>
    </row>
    <row r="3428" spans="11:12">
      <c r="K3428" s="4"/>
      <c r="L3428" s="4"/>
    </row>
    <row r="3429" spans="11:12">
      <c r="K3429" s="4"/>
      <c r="L3429" s="4"/>
    </row>
    <row r="3430" spans="11:12">
      <c r="K3430" s="4"/>
      <c r="L3430" s="4"/>
    </row>
    <row r="3431" spans="11:12">
      <c r="K3431" s="4"/>
      <c r="L3431" s="4"/>
    </row>
    <row r="3432" spans="11:12">
      <c r="K3432" s="4"/>
      <c r="L3432" s="4"/>
    </row>
    <row r="3433" spans="11:12">
      <c r="K3433" s="4"/>
      <c r="L3433" s="4"/>
    </row>
    <row r="3434" spans="11:12">
      <c r="K3434" s="4"/>
      <c r="L3434" s="4"/>
    </row>
    <row r="3435" spans="11:12">
      <c r="K3435" s="4"/>
      <c r="L3435" s="4"/>
    </row>
    <row r="3436" spans="11:12">
      <c r="K3436" s="4"/>
      <c r="L3436" s="4"/>
    </row>
    <row r="3437" spans="11:12">
      <c r="K3437" s="4"/>
      <c r="L3437" s="4"/>
    </row>
    <row r="3438" spans="11:12">
      <c r="K3438" s="4"/>
      <c r="L3438" s="4"/>
    </row>
    <row r="3439" spans="11:12">
      <c r="K3439" s="4"/>
      <c r="L3439" s="4"/>
    </row>
    <row r="3440" spans="11:12">
      <c r="K3440" s="4"/>
      <c r="L3440" s="4"/>
    </row>
    <row r="3441" spans="11:12">
      <c r="K3441" s="4"/>
      <c r="L3441" s="4"/>
    </row>
    <row r="3442" spans="11:12">
      <c r="K3442" s="4"/>
      <c r="L3442" s="4"/>
    </row>
    <row r="3443" spans="11:12">
      <c r="K3443" s="4"/>
      <c r="L3443" s="4"/>
    </row>
    <row r="3444" spans="11:12">
      <c r="K3444" s="4"/>
      <c r="L3444" s="4"/>
    </row>
    <row r="3445" spans="11:12">
      <c r="K3445" s="4"/>
      <c r="L3445" s="4"/>
    </row>
    <row r="3446" spans="11:12">
      <c r="K3446" s="4"/>
      <c r="L3446" s="4"/>
    </row>
    <row r="3447" spans="11:12">
      <c r="K3447" s="4"/>
      <c r="L3447" s="4"/>
    </row>
    <row r="3448" spans="11:12">
      <c r="K3448" s="4"/>
      <c r="L3448" s="4"/>
    </row>
    <row r="3449" spans="11:12">
      <c r="K3449" s="4"/>
      <c r="L3449" s="4"/>
    </row>
    <row r="3450" spans="11:12">
      <c r="K3450" s="4"/>
      <c r="L3450" s="4"/>
    </row>
    <row r="3451" spans="11:12">
      <c r="K3451" s="4"/>
      <c r="L3451" s="4"/>
    </row>
    <row r="3452" spans="11:12">
      <c r="K3452" s="4"/>
      <c r="L3452" s="4"/>
    </row>
    <row r="3453" spans="11:12">
      <c r="K3453" s="4"/>
      <c r="L3453" s="4"/>
    </row>
    <row r="3454" spans="11:12">
      <c r="K3454" s="4"/>
      <c r="L3454" s="4"/>
    </row>
    <row r="3455" spans="11:12">
      <c r="K3455" s="4"/>
      <c r="L3455" s="4"/>
    </row>
    <row r="3456" spans="11:12">
      <c r="K3456" s="4"/>
      <c r="L3456" s="4"/>
    </row>
    <row r="3457" spans="11:12">
      <c r="K3457" s="4"/>
      <c r="L3457" s="4"/>
    </row>
    <row r="3458" spans="11:12">
      <c r="K3458" s="4"/>
      <c r="L3458" s="4"/>
    </row>
    <row r="3459" spans="11:12">
      <c r="K3459" s="4"/>
      <c r="L3459" s="4"/>
    </row>
    <row r="3460" spans="11:12">
      <c r="K3460" s="4"/>
      <c r="L3460" s="4"/>
    </row>
    <row r="3461" spans="11:12">
      <c r="K3461" s="4"/>
      <c r="L3461" s="4"/>
    </row>
    <row r="3462" spans="11:12">
      <c r="K3462" s="4"/>
      <c r="L3462" s="4"/>
    </row>
    <row r="3463" spans="11:12">
      <c r="K3463" s="4"/>
      <c r="L3463" s="4"/>
    </row>
    <row r="3464" spans="11:12">
      <c r="K3464" s="4"/>
      <c r="L3464" s="4"/>
    </row>
    <row r="3465" spans="11:12">
      <c r="K3465" s="4"/>
      <c r="L3465" s="4"/>
    </row>
    <row r="3466" spans="11:12">
      <c r="K3466" s="4"/>
      <c r="L3466" s="4"/>
    </row>
    <row r="3467" spans="11:12">
      <c r="K3467" s="4"/>
      <c r="L3467" s="4"/>
    </row>
    <row r="3468" spans="11:12">
      <c r="K3468" s="4"/>
      <c r="L3468" s="4"/>
    </row>
    <row r="3469" spans="11:12">
      <c r="K3469" s="4"/>
      <c r="L3469" s="4"/>
    </row>
    <row r="3470" spans="11:12">
      <c r="K3470" s="4"/>
      <c r="L3470" s="4"/>
    </row>
    <row r="3471" spans="11:12">
      <c r="K3471" s="4"/>
      <c r="L3471" s="4"/>
    </row>
    <row r="3472" spans="11:12">
      <c r="K3472" s="4"/>
      <c r="L3472" s="4"/>
    </row>
    <row r="3473" spans="11:12">
      <c r="K3473" s="4"/>
      <c r="L3473" s="4"/>
    </row>
    <row r="3474" spans="11:12">
      <c r="K3474" s="4"/>
      <c r="L3474" s="4"/>
    </row>
    <row r="3475" spans="11:12">
      <c r="K3475" s="4"/>
      <c r="L3475" s="4"/>
    </row>
    <row r="3476" spans="11:12">
      <c r="K3476" s="4"/>
      <c r="L3476" s="4"/>
    </row>
    <row r="3477" spans="11:12">
      <c r="K3477" s="4"/>
      <c r="L3477" s="4"/>
    </row>
    <row r="3478" spans="11:12">
      <c r="K3478" s="4"/>
      <c r="L3478" s="4"/>
    </row>
    <row r="3479" spans="11:12">
      <c r="K3479" s="4"/>
      <c r="L3479" s="4"/>
    </row>
    <row r="3480" spans="11:12">
      <c r="K3480" s="4"/>
      <c r="L3480" s="4"/>
    </row>
    <row r="3481" spans="11:12">
      <c r="K3481" s="4"/>
      <c r="L3481" s="4"/>
    </row>
    <row r="3482" spans="11:12">
      <c r="K3482" s="4"/>
      <c r="L3482" s="4"/>
    </row>
    <row r="3483" spans="11:12">
      <c r="K3483" s="4"/>
      <c r="L3483" s="4"/>
    </row>
    <row r="3484" spans="11:12">
      <c r="K3484" s="4"/>
      <c r="L3484" s="4"/>
    </row>
    <row r="3485" spans="11:12">
      <c r="K3485" s="4"/>
      <c r="L3485" s="4"/>
    </row>
    <row r="3486" spans="11:12">
      <c r="K3486" s="4"/>
      <c r="L3486" s="4"/>
    </row>
    <row r="3487" spans="11:12">
      <c r="K3487" s="4"/>
      <c r="L3487" s="4"/>
    </row>
    <row r="3488" spans="11:12">
      <c r="K3488" s="4"/>
      <c r="L3488" s="4"/>
    </row>
    <row r="3489" spans="11:12">
      <c r="K3489" s="4"/>
      <c r="L3489" s="4"/>
    </row>
    <row r="3490" spans="11:12">
      <c r="K3490" s="4"/>
      <c r="L3490" s="4"/>
    </row>
    <row r="3491" spans="11:12">
      <c r="K3491" s="4"/>
      <c r="L3491" s="4"/>
    </row>
    <row r="3492" spans="11:12">
      <c r="K3492" s="4"/>
      <c r="L3492" s="4"/>
    </row>
    <row r="3493" spans="11:12">
      <c r="K3493" s="4"/>
      <c r="L3493" s="4"/>
    </row>
    <row r="3494" spans="11:12">
      <c r="K3494" s="4"/>
      <c r="L3494" s="4"/>
    </row>
    <row r="3495" spans="11:12">
      <c r="K3495" s="4"/>
      <c r="L3495" s="4"/>
    </row>
    <row r="3496" spans="11:12">
      <c r="K3496" s="4"/>
      <c r="L3496" s="4"/>
    </row>
    <row r="3497" spans="11:12">
      <c r="K3497" s="4"/>
      <c r="L3497" s="4"/>
    </row>
    <row r="3498" spans="11:12">
      <c r="K3498" s="4"/>
      <c r="L3498" s="4"/>
    </row>
    <row r="3499" spans="11:12">
      <c r="K3499" s="4"/>
      <c r="L3499" s="4"/>
    </row>
    <row r="3500" spans="11:12">
      <c r="K3500" s="4"/>
      <c r="L3500" s="4"/>
    </row>
    <row r="3501" spans="11:12">
      <c r="K3501" s="4"/>
      <c r="L3501" s="4"/>
    </row>
    <row r="3502" spans="11:12">
      <c r="K3502" s="4"/>
      <c r="L3502" s="4"/>
    </row>
    <row r="3503" spans="11:12">
      <c r="K3503" s="4"/>
      <c r="L3503" s="4"/>
    </row>
    <row r="3504" spans="11:12">
      <c r="K3504" s="4"/>
      <c r="L3504" s="4"/>
    </row>
    <row r="3505" spans="11:12">
      <c r="K3505" s="4"/>
      <c r="L3505" s="4"/>
    </row>
    <row r="3506" spans="11:12">
      <c r="K3506" s="4"/>
      <c r="L3506" s="4"/>
    </row>
    <row r="3507" spans="11:12">
      <c r="K3507" s="4"/>
      <c r="L3507" s="4"/>
    </row>
    <row r="3508" spans="11:12">
      <c r="K3508" s="4"/>
      <c r="L3508" s="4"/>
    </row>
    <row r="3509" spans="11:12">
      <c r="K3509" s="4"/>
      <c r="L3509" s="4"/>
    </row>
    <row r="3510" spans="11:12">
      <c r="K3510" s="4"/>
      <c r="L3510" s="4"/>
    </row>
    <row r="3511" spans="11:12">
      <c r="K3511" s="4"/>
      <c r="L3511" s="4"/>
    </row>
    <row r="3512" spans="11:12">
      <c r="K3512" s="4"/>
      <c r="L3512" s="4"/>
    </row>
    <row r="3513" spans="11:12">
      <c r="K3513" s="4"/>
      <c r="L3513" s="4"/>
    </row>
    <row r="3514" spans="11:12">
      <c r="K3514" s="4"/>
      <c r="L3514" s="4"/>
    </row>
    <row r="3515" spans="11:12">
      <c r="K3515" s="4"/>
      <c r="L3515" s="4"/>
    </row>
    <row r="3516" spans="11:12">
      <c r="K3516" s="4"/>
      <c r="L3516" s="4"/>
    </row>
    <row r="3517" spans="11:12">
      <c r="K3517" s="4"/>
      <c r="L3517" s="4"/>
    </row>
    <row r="3518" spans="11:12">
      <c r="K3518" s="4"/>
      <c r="L3518" s="4"/>
    </row>
    <row r="3519" spans="11:12">
      <c r="K3519" s="4"/>
      <c r="L3519" s="4"/>
    </row>
    <row r="3520" spans="11:12">
      <c r="K3520" s="4"/>
      <c r="L3520" s="4"/>
    </row>
    <row r="3521" spans="11:12">
      <c r="K3521" s="4"/>
      <c r="L3521" s="4"/>
    </row>
    <row r="3522" spans="11:12">
      <c r="K3522" s="4"/>
      <c r="L3522" s="4"/>
    </row>
    <row r="3523" spans="11:12">
      <c r="K3523" s="4"/>
      <c r="L3523" s="4"/>
    </row>
    <row r="3524" spans="11:12">
      <c r="K3524" s="4"/>
      <c r="L3524" s="4"/>
    </row>
    <row r="3525" spans="11:12">
      <c r="K3525" s="4"/>
      <c r="L3525" s="4"/>
    </row>
    <row r="3526" spans="11:12">
      <c r="K3526" s="4"/>
      <c r="L3526" s="4"/>
    </row>
    <row r="3527" spans="11:12">
      <c r="K3527" s="4"/>
      <c r="L3527" s="4"/>
    </row>
    <row r="3528" spans="11:12">
      <c r="K3528" s="4"/>
      <c r="L3528" s="4"/>
    </row>
    <row r="3529" spans="11:12">
      <c r="K3529" s="4"/>
      <c r="L3529" s="4"/>
    </row>
    <row r="3530" spans="11:12">
      <c r="K3530" s="4"/>
      <c r="L3530" s="4"/>
    </row>
    <row r="3531" spans="11:12">
      <c r="K3531" s="4"/>
      <c r="L3531" s="4"/>
    </row>
    <row r="3532" spans="11:12">
      <c r="K3532" s="4"/>
      <c r="L3532" s="4"/>
    </row>
    <row r="3533" spans="11:12">
      <c r="K3533" s="4"/>
      <c r="L3533" s="4"/>
    </row>
    <row r="3534" spans="11:12">
      <c r="K3534" s="4"/>
      <c r="L3534" s="4"/>
    </row>
    <row r="3535" spans="11:12">
      <c r="K3535" s="4"/>
      <c r="L3535" s="4"/>
    </row>
    <row r="3536" spans="11:12">
      <c r="K3536" s="4"/>
      <c r="L3536" s="4"/>
    </row>
    <row r="3537" spans="11:12">
      <c r="K3537" s="4"/>
      <c r="L3537" s="4"/>
    </row>
    <row r="3538" spans="11:12">
      <c r="K3538" s="4"/>
      <c r="L3538" s="4"/>
    </row>
    <row r="3539" spans="11:12">
      <c r="K3539" s="4"/>
      <c r="L3539" s="4"/>
    </row>
    <row r="3540" spans="11:12">
      <c r="K3540" s="4"/>
      <c r="L3540" s="4"/>
    </row>
    <row r="3541" spans="11:12">
      <c r="K3541" s="4"/>
      <c r="L3541" s="4"/>
    </row>
    <row r="3542" spans="11:12">
      <c r="K3542" s="4"/>
      <c r="L3542" s="4"/>
    </row>
    <row r="3543" spans="11:12">
      <c r="K3543" s="4"/>
      <c r="L3543" s="4"/>
    </row>
    <row r="3544" spans="11:12">
      <c r="K3544" s="4"/>
      <c r="L3544" s="4"/>
    </row>
    <row r="3545" spans="11:12">
      <c r="K3545" s="4"/>
      <c r="L3545" s="4"/>
    </row>
    <row r="3546" spans="11:12">
      <c r="K3546" s="4"/>
      <c r="L3546" s="4"/>
    </row>
    <row r="3547" spans="11:12">
      <c r="K3547" s="4"/>
      <c r="L3547" s="4"/>
    </row>
    <row r="3548" spans="11:12">
      <c r="K3548" s="4"/>
      <c r="L3548" s="4"/>
    </row>
    <row r="3549" spans="11:12">
      <c r="K3549" s="4"/>
      <c r="L3549" s="4"/>
    </row>
    <row r="3550" spans="11:12">
      <c r="K3550" s="4"/>
      <c r="L3550" s="4"/>
    </row>
    <row r="3551" spans="11:12">
      <c r="K3551" s="4"/>
      <c r="L3551" s="4"/>
    </row>
    <row r="3552" spans="11:12">
      <c r="K3552" s="4"/>
      <c r="L3552" s="4"/>
    </row>
    <row r="3553" spans="11:12">
      <c r="K3553" s="4"/>
      <c r="L3553" s="4"/>
    </row>
    <row r="3554" spans="11:12">
      <c r="K3554" s="4"/>
      <c r="L3554" s="4"/>
    </row>
    <row r="3555" spans="11:12">
      <c r="K3555" s="4"/>
      <c r="L3555" s="4"/>
    </row>
    <row r="3556" spans="11:12">
      <c r="K3556" s="4"/>
      <c r="L3556" s="4"/>
    </row>
    <row r="3557" spans="11:12">
      <c r="K3557" s="4"/>
      <c r="L3557" s="4"/>
    </row>
    <row r="3558" spans="11:12">
      <c r="K3558" s="4"/>
      <c r="L3558" s="4"/>
    </row>
    <row r="3559" spans="11:12">
      <c r="K3559" s="4"/>
      <c r="L3559" s="4"/>
    </row>
    <row r="3560" spans="11:12">
      <c r="K3560" s="4"/>
      <c r="L3560" s="4"/>
    </row>
    <row r="3561" spans="11:12">
      <c r="K3561" s="4"/>
      <c r="L3561" s="4"/>
    </row>
    <row r="3562" spans="11:12">
      <c r="K3562" s="4"/>
      <c r="L3562" s="4"/>
    </row>
    <row r="3563" spans="11:12">
      <c r="K3563" s="4"/>
      <c r="L3563" s="4"/>
    </row>
    <row r="3564" spans="11:12">
      <c r="K3564" s="4"/>
      <c r="L3564" s="4"/>
    </row>
    <row r="3565" spans="11:12">
      <c r="K3565" s="4"/>
      <c r="L3565" s="4"/>
    </row>
    <row r="3566" spans="11:12">
      <c r="K3566" s="4"/>
      <c r="L3566" s="4"/>
    </row>
    <row r="3567" spans="11:12">
      <c r="K3567" s="4"/>
      <c r="L3567" s="4"/>
    </row>
    <row r="3568" spans="11:12">
      <c r="K3568" s="4"/>
      <c r="L3568" s="4"/>
    </row>
    <row r="3569" spans="11:12">
      <c r="K3569" s="4"/>
      <c r="L3569" s="4"/>
    </row>
    <row r="3570" spans="11:12">
      <c r="K3570" s="4"/>
      <c r="L3570" s="4"/>
    </row>
    <row r="3571" spans="11:12">
      <c r="K3571" s="4"/>
      <c r="L3571" s="4"/>
    </row>
    <row r="3572" spans="11:12">
      <c r="K3572" s="4"/>
      <c r="L3572" s="4"/>
    </row>
    <row r="3573" spans="11:12">
      <c r="K3573" s="4"/>
      <c r="L3573" s="4"/>
    </row>
    <row r="3574" spans="11:12">
      <c r="K3574" s="4"/>
      <c r="L3574" s="4"/>
    </row>
    <row r="3575" spans="11:12">
      <c r="K3575" s="4"/>
      <c r="L3575" s="4"/>
    </row>
    <row r="3576" spans="11:12">
      <c r="K3576" s="4"/>
      <c r="L3576" s="4"/>
    </row>
    <row r="3577" spans="11:12">
      <c r="K3577" s="4"/>
      <c r="L3577" s="4"/>
    </row>
    <row r="3578" spans="11:12">
      <c r="K3578" s="4"/>
      <c r="L3578" s="4"/>
    </row>
    <row r="3579" spans="11:12">
      <c r="K3579" s="4"/>
      <c r="L3579" s="4"/>
    </row>
    <row r="3580" spans="11:12">
      <c r="K3580" s="4"/>
      <c r="L3580" s="4"/>
    </row>
    <row r="3581" spans="11:12">
      <c r="K3581" s="4"/>
      <c r="L3581" s="4"/>
    </row>
    <row r="3582" spans="11:12">
      <c r="K3582" s="4"/>
      <c r="L3582" s="4"/>
    </row>
    <row r="3583" spans="11:12">
      <c r="K3583" s="4"/>
      <c r="L3583" s="4"/>
    </row>
    <row r="3584" spans="11:12">
      <c r="K3584" s="4"/>
      <c r="L3584" s="4"/>
    </row>
    <row r="3585" spans="11:12">
      <c r="K3585" s="4"/>
      <c r="L3585" s="4"/>
    </row>
    <row r="3586" spans="11:12">
      <c r="K3586" s="4"/>
      <c r="L3586" s="4"/>
    </row>
    <row r="3587" spans="11:12">
      <c r="K3587" s="4"/>
      <c r="L3587" s="4"/>
    </row>
    <row r="3588" spans="11:12">
      <c r="K3588" s="4"/>
      <c r="L3588" s="4"/>
    </row>
    <row r="3589" spans="11:12">
      <c r="K3589" s="4"/>
      <c r="L3589" s="4"/>
    </row>
    <row r="3590" spans="11:12">
      <c r="K3590" s="4"/>
      <c r="L3590" s="4"/>
    </row>
    <row r="3591" spans="11:12">
      <c r="K3591" s="4"/>
      <c r="L3591" s="4"/>
    </row>
    <row r="3592" spans="11:12">
      <c r="K3592" s="4"/>
      <c r="L3592" s="4"/>
    </row>
    <row r="3593" spans="11:12">
      <c r="K3593" s="4"/>
      <c r="L3593" s="4"/>
    </row>
    <row r="3594" spans="11:12">
      <c r="K3594" s="4"/>
      <c r="L3594" s="4"/>
    </row>
    <row r="3595" spans="11:12">
      <c r="K3595" s="4"/>
      <c r="L3595" s="4"/>
    </row>
    <row r="3596" spans="11:12">
      <c r="K3596" s="4"/>
      <c r="L3596" s="4"/>
    </row>
    <row r="3597" spans="11:12">
      <c r="K3597" s="4"/>
      <c r="L3597" s="4"/>
    </row>
    <row r="3598" spans="11:12">
      <c r="K3598" s="4"/>
      <c r="L3598" s="4"/>
    </row>
    <row r="3599" spans="11:12">
      <c r="K3599" s="4"/>
      <c r="L3599" s="4"/>
    </row>
    <row r="3600" spans="11:12">
      <c r="K3600" s="4"/>
      <c r="L3600" s="4"/>
    </row>
    <row r="3601" spans="11:12">
      <c r="K3601" s="4"/>
      <c r="L3601" s="4"/>
    </row>
    <row r="3602" spans="11:12">
      <c r="K3602" s="4"/>
      <c r="L3602" s="4"/>
    </row>
    <row r="3603" spans="11:12">
      <c r="K3603" s="4"/>
      <c r="L3603" s="4"/>
    </row>
    <row r="3604" spans="11:12">
      <c r="K3604" s="4"/>
      <c r="L3604" s="4"/>
    </row>
    <row r="3605" spans="11:12">
      <c r="K3605" s="4"/>
      <c r="L3605" s="4"/>
    </row>
    <row r="3606" spans="11:12">
      <c r="K3606" s="4"/>
      <c r="L3606" s="4"/>
    </row>
    <row r="3607" spans="11:12">
      <c r="K3607" s="4"/>
      <c r="L3607" s="4"/>
    </row>
    <row r="3608" spans="11:12">
      <c r="K3608" s="4"/>
      <c r="L3608" s="4"/>
    </row>
    <row r="3609" spans="11:12">
      <c r="K3609" s="4"/>
      <c r="L3609" s="4"/>
    </row>
    <row r="3610" spans="11:12">
      <c r="K3610" s="4"/>
      <c r="L3610" s="4"/>
    </row>
    <row r="3611" spans="11:12">
      <c r="K3611" s="4"/>
      <c r="L3611" s="4"/>
    </row>
    <row r="3612" spans="11:12">
      <c r="K3612" s="4"/>
      <c r="L3612" s="4"/>
    </row>
    <row r="3613" spans="11:12">
      <c r="K3613" s="4"/>
      <c r="L3613" s="4"/>
    </row>
    <row r="3614" spans="11:12">
      <c r="K3614" s="4"/>
      <c r="L3614" s="4"/>
    </row>
    <row r="3615" spans="11:12">
      <c r="K3615" s="4"/>
      <c r="L3615" s="4"/>
    </row>
    <row r="3616" spans="11:12">
      <c r="K3616" s="4"/>
      <c r="L3616" s="4"/>
    </row>
    <row r="3617" spans="11:12">
      <c r="K3617" s="4"/>
      <c r="L3617" s="4"/>
    </row>
    <row r="3618" spans="11:12">
      <c r="K3618" s="4"/>
      <c r="L3618" s="4"/>
    </row>
    <row r="3619" spans="11:12">
      <c r="K3619" s="4"/>
      <c r="L3619" s="4"/>
    </row>
    <row r="3620" spans="11:12">
      <c r="K3620" s="4"/>
      <c r="L3620" s="4"/>
    </row>
    <row r="3621" spans="11:12">
      <c r="K3621" s="4"/>
      <c r="L3621" s="4"/>
    </row>
    <row r="3622" spans="11:12">
      <c r="K3622" s="4"/>
      <c r="L3622" s="4"/>
    </row>
    <row r="3623" spans="11:12">
      <c r="K3623" s="4"/>
      <c r="L3623" s="4"/>
    </row>
    <row r="3624" spans="11:12">
      <c r="K3624" s="4"/>
      <c r="L3624" s="4"/>
    </row>
    <row r="3625" spans="11:12">
      <c r="K3625" s="4"/>
      <c r="L3625" s="4"/>
    </row>
    <row r="3626" spans="11:12">
      <c r="K3626" s="4"/>
      <c r="L3626" s="4"/>
    </row>
    <row r="3627" spans="11:12">
      <c r="K3627" s="4"/>
      <c r="L3627" s="4"/>
    </row>
    <row r="3628" spans="11:12">
      <c r="K3628" s="4"/>
      <c r="L3628" s="4"/>
    </row>
    <row r="3629" spans="11:12">
      <c r="K3629" s="4"/>
      <c r="L3629" s="4"/>
    </row>
    <row r="3630" spans="11:12">
      <c r="K3630" s="4"/>
      <c r="L3630" s="4"/>
    </row>
    <row r="3631" spans="11:12">
      <c r="K3631" s="4"/>
      <c r="L3631" s="4"/>
    </row>
    <row r="3632" spans="11:12">
      <c r="K3632" s="4"/>
      <c r="L3632" s="4"/>
    </row>
    <row r="3633" spans="11:12">
      <c r="K3633" s="4"/>
      <c r="L3633" s="4"/>
    </row>
    <row r="3634" spans="11:12">
      <c r="K3634" s="4"/>
      <c r="L3634" s="4"/>
    </row>
    <row r="3635" spans="11:12">
      <c r="K3635" s="4"/>
      <c r="L3635" s="4"/>
    </row>
    <row r="3636" spans="11:12">
      <c r="K3636" s="4"/>
      <c r="L3636" s="4"/>
    </row>
    <row r="3637" spans="11:12">
      <c r="K3637" s="4"/>
      <c r="L3637" s="4"/>
    </row>
    <row r="3638" spans="11:12">
      <c r="K3638" s="4"/>
      <c r="L3638" s="4"/>
    </row>
    <row r="3639" spans="11:12">
      <c r="K3639" s="4"/>
      <c r="L3639" s="4"/>
    </row>
    <row r="3640" spans="11:12">
      <c r="K3640" s="4"/>
      <c r="L3640" s="4"/>
    </row>
    <row r="3641" spans="11:12">
      <c r="K3641" s="4"/>
      <c r="L3641" s="4"/>
    </row>
    <row r="3642" spans="11:12">
      <c r="K3642" s="4"/>
      <c r="L3642" s="4"/>
    </row>
    <row r="3643" spans="11:12">
      <c r="K3643" s="4"/>
      <c r="L3643" s="4"/>
    </row>
    <row r="3644" spans="11:12">
      <c r="K3644" s="4"/>
      <c r="L3644" s="4"/>
    </row>
    <row r="3645" spans="11:12">
      <c r="K3645" s="4"/>
      <c r="L3645" s="4"/>
    </row>
    <row r="3646" spans="11:12">
      <c r="K3646" s="4"/>
      <c r="L3646" s="4"/>
    </row>
    <row r="3647" spans="11:12">
      <c r="K3647" s="4"/>
      <c r="L3647" s="4"/>
    </row>
    <row r="3648" spans="11:12">
      <c r="K3648" s="4"/>
      <c r="L3648" s="4"/>
    </row>
    <row r="3649" spans="11:12">
      <c r="K3649" s="4"/>
      <c r="L3649" s="4"/>
    </row>
    <row r="3650" spans="11:12">
      <c r="K3650" s="4"/>
      <c r="L3650" s="4"/>
    </row>
    <row r="3651" spans="11:12">
      <c r="K3651" s="4"/>
      <c r="L3651" s="4"/>
    </row>
    <row r="3652" spans="11:12">
      <c r="K3652" s="4"/>
      <c r="L3652" s="4"/>
    </row>
    <row r="3653" spans="11:12">
      <c r="K3653" s="4"/>
      <c r="L3653" s="4"/>
    </row>
    <row r="3654" spans="11:12">
      <c r="K3654" s="4"/>
      <c r="L3654" s="4"/>
    </row>
    <row r="3655" spans="11:12">
      <c r="K3655" s="4"/>
      <c r="L3655" s="4"/>
    </row>
    <row r="3656" spans="11:12">
      <c r="K3656" s="4"/>
      <c r="L3656" s="4"/>
    </row>
    <row r="3657" spans="11:12">
      <c r="K3657" s="4"/>
      <c r="L3657" s="4"/>
    </row>
    <row r="3658" spans="11:12">
      <c r="K3658" s="4"/>
      <c r="L3658" s="4"/>
    </row>
    <row r="3659" spans="11:12">
      <c r="K3659" s="4"/>
      <c r="L3659" s="4"/>
    </row>
    <row r="3660" spans="11:12">
      <c r="K3660" s="4"/>
      <c r="L3660" s="4"/>
    </row>
    <row r="3661" spans="11:12">
      <c r="K3661" s="4"/>
      <c r="L3661" s="4"/>
    </row>
    <row r="3662" spans="11:12">
      <c r="K3662" s="4"/>
      <c r="L3662" s="4"/>
    </row>
    <row r="3663" spans="11:12">
      <c r="K3663" s="4"/>
      <c r="L3663" s="4"/>
    </row>
    <row r="3664" spans="11:12">
      <c r="K3664" s="4"/>
      <c r="L3664" s="4"/>
    </row>
    <row r="3665" spans="11:12">
      <c r="K3665" s="4"/>
      <c r="L3665" s="4"/>
    </row>
    <row r="3666" spans="11:12">
      <c r="K3666" s="4"/>
      <c r="L3666" s="4"/>
    </row>
    <row r="3667" spans="11:12">
      <c r="K3667" s="4"/>
      <c r="L3667" s="4"/>
    </row>
    <row r="3668" spans="11:12">
      <c r="K3668" s="4"/>
      <c r="L3668" s="4"/>
    </row>
    <row r="3669" spans="11:12">
      <c r="K3669" s="4"/>
      <c r="L3669" s="4"/>
    </row>
    <row r="3670" spans="11:12">
      <c r="K3670" s="4"/>
      <c r="L3670" s="4"/>
    </row>
    <row r="3671" spans="11:12">
      <c r="K3671" s="4"/>
      <c r="L3671" s="4"/>
    </row>
    <row r="3672" spans="11:12">
      <c r="K3672" s="4"/>
      <c r="L3672" s="4"/>
    </row>
    <row r="3673" spans="11:12">
      <c r="K3673" s="4"/>
      <c r="L3673" s="4"/>
    </row>
    <row r="3674" spans="11:12">
      <c r="K3674" s="4"/>
      <c r="L3674" s="4"/>
    </row>
    <row r="3675" spans="11:12">
      <c r="K3675" s="4"/>
      <c r="L3675" s="4"/>
    </row>
    <row r="3676" spans="11:12">
      <c r="K3676" s="4"/>
      <c r="L3676" s="4"/>
    </row>
    <row r="3677" spans="11:12">
      <c r="K3677" s="4"/>
      <c r="L3677" s="4"/>
    </row>
    <row r="3678" spans="11:12">
      <c r="K3678" s="4"/>
      <c r="L3678" s="4"/>
    </row>
    <row r="3679" spans="11:12">
      <c r="K3679" s="4"/>
      <c r="L3679" s="4"/>
    </row>
    <row r="3680" spans="11:12">
      <c r="K3680" s="4"/>
      <c r="L3680" s="4"/>
    </row>
    <row r="3681" spans="11:12">
      <c r="K3681" s="4"/>
      <c r="L3681" s="4"/>
    </row>
    <row r="3682" spans="11:12">
      <c r="K3682" s="4"/>
      <c r="L3682" s="4"/>
    </row>
    <row r="3683" spans="11:12">
      <c r="K3683" s="4"/>
      <c r="L3683" s="4"/>
    </row>
    <row r="3684" spans="11:12">
      <c r="K3684" s="4"/>
      <c r="L3684" s="4"/>
    </row>
    <row r="3685" spans="11:12">
      <c r="K3685" s="4"/>
      <c r="L3685" s="4"/>
    </row>
    <row r="3686" spans="11:12">
      <c r="K3686" s="4"/>
      <c r="L3686" s="4"/>
    </row>
    <row r="3687" spans="11:12">
      <c r="K3687" s="4"/>
      <c r="L3687" s="4"/>
    </row>
    <row r="3688" spans="11:12">
      <c r="K3688" s="4"/>
      <c r="L3688" s="4"/>
    </row>
    <row r="3689" spans="11:12">
      <c r="K3689" s="4"/>
      <c r="L3689" s="4"/>
    </row>
    <row r="3690" spans="11:12">
      <c r="K3690" s="4"/>
      <c r="L3690" s="4"/>
    </row>
    <row r="3691" spans="11:12">
      <c r="K3691" s="4"/>
      <c r="L3691" s="4"/>
    </row>
    <row r="3692" spans="11:12">
      <c r="K3692" s="4"/>
      <c r="L3692" s="4"/>
    </row>
    <row r="3693" spans="11:12">
      <c r="K3693" s="4"/>
      <c r="L3693" s="4"/>
    </row>
    <row r="3694" spans="11:12">
      <c r="K3694" s="4"/>
      <c r="L3694" s="4"/>
    </row>
    <row r="3695" spans="11:12">
      <c r="K3695" s="4"/>
      <c r="L3695" s="4"/>
    </row>
    <row r="3696" spans="11:12">
      <c r="K3696" s="4"/>
      <c r="L3696" s="4"/>
    </row>
    <row r="3697" spans="11:12">
      <c r="K3697" s="4"/>
      <c r="L3697" s="4"/>
    </row>
    <row r="3698" spans="11:12">
      <c r="K3698" s="4"/>
      <c r="L3698" s="4"/>
    </row>
    <row r="3699" spans="11:12">
      <c r="K3699" s="4"/>
      <c r="L3699" s="4"/>
    </row>
    <row r="3700" spans="11:12">
      <c r="K3700" s="4"/>
      <c r="L3700" s="4"/>
    </row>
    <row r="3701" spans="11:12">
      <c r="K3701" s="4"/>
      <c r="L3701" s="4"/>
    </row>
    <row r="3702" spans="11:12">
      <c r="K3702" s="4"/>
      <c r="L3702" s="4"/>
    </row>
    <row r="3703" spans="11:12">
      <c r="K3703" s="4"/>
      <c r="L3703" s="4"/>
    </row>
    <row r="3704" spans="11:12">
      <c r="K3704" s="4"/>
      <c r="L3704" s="4"/>
    </row>
    <row r="3705" spans="11:12">
      <c r="K3705" s="4"/>
      <c r="L3705" s="4"/>
    </row>
    <row r="3706" spans="11:12">
      <c r="K3706" s="4"/>
      <c r="L3706" s="4"/>
    </row>
    <row r="3707" spans="11:12">
      <c r="K3707" s="4"/>
      <c r="L3707" s="4"/>
    </row>
    <row r="3708" spans="11:12">
      <c r="K3708" s="4"/>
      <c r="L3708" s="4"/>
    </row>
    <row r="3709" spans="11:12">
      <c r="K3709" s="4"/>
      <c r="L3709" s="4"/>
    </row>
    <row r="3710" spans="11:12">
      <c r="K3710" s="4"/>
      <c r="L3710" s="4"/>
    </row>
    <row r="3711" spans="11:12">
      <c r="K3711" s="4"/>
      <c r="L3711" s="4"/>
    </row>
    <row r="3712" spans="11:12">
      <c r="K3712" s="4"/>
      <c r="L3712" s="4"/>
    </row>
    <row r="3713" spans="11:12">
      <c r="K3713" s="4"/>
      <c r="L3713" s="4"/>
    </row>
    <row r="3714" spans="11:12">
      <c r="K3714" s="4"/>
      <c r="L3714" s="4"/>
    </row>
    <row r="3715" spans="11:12">
      <c r="K3715" s="4"/>
      <c r="L3715" s="4"/>
    </row>
    <row r="3716" spans="11:12">
      <c r="K3716" s="4"/>
      <c r="L3716" s="4"/>
    </row>
    <row r="3717" spans="11:12">
      <c r="K3717" s="4"/>
      <c r="L3717" s="4"/>
    </row>
    <row r="3718" spans="11:12">
      <c r="K3718" s="4"/>
      <c r="L3718" s="4"/>
    </row>
    <row r="3719" spans="11:12">
      <c r="K3719" s="4"/>
      <c r="L3719" s="4"/>
    </row>
    <row r="3720" spans="11:12">
      <c r="K3720" s="4"/>
      <c r="L3720" s="4"/>
    </row>
    <row r="3721" spans="11:12">
      <c r="K3721" s="4"/>
      <c r="L3721" s="4"/>
    </row>
    <row r="3722" spans="11:12">
      <c r="K3722" s="4"/>
      <c r="L3722" s="4"/>
    </row>
    <row r="3723" spans="11:12">
      <c r="K3723" s="4"/>
      <c r="L3723" s="4"/>
    </row>
    <row r="3724" spans="11:12">
      <c r="K3724" s="4"/>
      <c r="L3724" s="4"/>
    </row>
    <row r="3725" spans="11:12">
      <c r="K3725" s="4"/>
      <c r="L3725" s="4"/>
    </row>
    <row r="3726" spans="11:12">
      <c r="K3726" s="4"/>
      <c r="L3726" s="4"/>
    </row>
    <row r="3727" spans="11:12">
      <c r="K3727" s="4"/>
      <c r="L3727" s="4"/>
    </row>
    <row r="3728" spans="11:12">
      <c r="K3728" s="4"/>
      <c r="L3728" s="4"/>
    </row>
    <row r="3729" spans="11:12">
      <c r="K3729" s="4"/>
      <c r="L3729" s="4"/>
    </row>
    <row r="3730" spans="11:12">
      <c r="K3730" s="4"/>
      <c r="L3730" s="4"/>
    </row>
    <row r="3731" spans="11:12">
      <c r="K3731" s="4"/>
      <c r="L3731" s="4"/>
    </row>
    <row r="3732" spans="11:12">
      <c r="K3732" s="4"/>
      <c r="L3732" s="4"/>
    </row>
    <row r="3733" spans="11:12">
      <c r="K3733" s="4"/>
      <c r="L3733" s="4"/>
    </row>
    <row r="3734" spans="11:12">
      <c r="K3734" s="4"/>
      <c r="L3734" s="4"/>
    </row>
    <row r="3735" spans="11:12">
      <c r="K3735" s="4"/>
      <c r="L3735" s="4"/>
    </row>
    <row r="3736" spans="11:12">
      <c r="K3736" s="4"/>
      <c r="L3736" s="4"/>
    </row>
    <row r="3737" spans="11:12">
      <c r="K3737" s="4"/>
      <c r="L3737" s="4"/>
    </row>
    <row r="3738" spans="11:12">
      <c r="K3738" s="4"/>
      <c r="L3738" s="4"/>
    </row>
    <row r="3739" spans="11:12">
      <c r="K3739" s="4"/>
      <c r="L3739" s="4"/>
    </row>
    <row r="3740" spans="11:12">
      <c r="K3740" s="4"/>
      <c r="L3740" s="4"/>
    </row>
    <row r="3741" spans="11:12">
      <c r="K3741" s="4"/>
      <c r="L3741" s="4"/>
    </row>
    <row r="3742" spans="11:12">
      <c r="K3742" s="4"/>
      <c r="L3742" s="4"/>
    </row>
    <row r="3743" spans="11:12">
      <c r="K3743" s="4"/>
      <c r="L3743" s="4"/>
    </row>
    <row r="3744" spans="11:12">
      <c r="K3744" s="4"/>
      <c r="L3744" s="4"/>
    </row>
    <row r="3745" spans="11:12">
      <c r="K3745" s="4"/>
      <c r="L3745" s="4"/>
    </row>
    <row r="3746" spans="11:12">
      <c r="K3746" s="4"/>
      <c r="L3746" s="4"/>
    </row>
    <row r="3747" spans="11:12">
      <c r="K3747" s="4"/>
      <c r="L3747" s="4"/>
    </row>
    <row r="3748" spans="11:12">
      <c r="K3748" s="4"/>
      <c r="L3748" s="4"/>
    </row>
    <row r="3749" spans="11:12">
      <c r="K3749" s="4"/>
      <c r="L3749" s="4"/>
    </row>
    <row r="3750" spans="11:12">
      <c r="K3750" s="4"/>
      <c r="L3750" s="4"/>
    </row>
    <row r="3751" spans="11:12">
      <c r="K3751" s="4"/>
      <c r="L3751" s="4"/>
    </row>
    <row r="3752" spans="11:12">
      <c r="K3752" s="4"/>
      <c r="L3752" s="4"/>
    </row>
    <row r="3753" spans="11:12">
      <c r="K3753" s="4"/>
      <c r="L3753" s="4"/>
    </row>
    <row r="3754" spans="11:12">
      <c r="K3754" s="4"/>
      <c r="L3754" s="4"/>
    </row>
    <row r="3755" spans="11:12">
      <c r="K3755" s="4"/>
      <c r="L3755" s="4"/>
    </row>
    <row r="3756" spans="11:12">
      <c r="K3756" s="4"/>
      <c r="L3756" s="4"/>
    </row>
    <row r="3757" spans="11:12">
      <c r="K3757" s="4"/>
      <c r="L3757" s="4"/>
    </row>
    <row r="3758" spans="11:12">
      <c r="K3758" s="4"/>
      <c r="L3758" s="4"/>
    </row>
    <row r="3759" spans="11:12">
      <c r="K3759" s="4"/>
      <c r="L3759" s="4"/>
    </row>
    <row r="3760" spans="11:12">
      <c r="K3760" s="4"/>
      <c r="L3760" s="4"/>
    </row>
    <row r="3761" spans="11:12">
      <c r="K3761" s="4"/>
      <c r="L3761" s="4"/>
    </row>
    <row r="3762" spans="11:12">
      <c r="K3762" s="4"/>
      <c r="L3762" s="4"/>
    </row>
    <row r="3763" spans="11:12">
      <c r="K3763" s="4"/>
      <c r="L3763" s="4"/>
    </row>
    <row r="3764" spans="11:12">
      <c r="K3764" s="4"/>
      <c r="L3764" s="4"/>
    </row>
    <row r="3765" spans="11:12">
      <c r="K3765" s="4"/>
      <c r="L3765" s="4"/>
    </row>
    <row r="3766" spans="11:12">
      <c r="K3766" s="4"/>
      <c r="L3766" s="4"/>
    </row>
    <row r="3767" spans="11:12">
      <c r="K3767" s="4"/>
      <c r="L3767" s="4"/>
    </row>
    <row r="3768" spans="11:12">
      <c r="K3768" s="4"/>
      <c r="L3768" s="4"/>
    </row>
    <row r="3769" spans="11:12">
      <c r="K3769" s="4"/>
      <c r="L3769" s="4"/>
    </row>
    <row r="3770" spans="11:12">
      <c r="K3770" s="4"/>
      <c r="L3770" s="4"/>
    </row>
    <row r="3771" spans="11:12">
      <c r="K3771" s="4"/>
      <c r="L3771" s="4"/>
    </row>
    <row r="3772" spans="11:12">
      <c r="K3772" s="4"/>
      <c r="L3772" s="4"/>
    </row>
    <row r="3773" spans="11:12">
      <c r="K3773" s="4"/>
      <c r="L3773" s="4"/>
    </row>
    <row r="3774" spans="11:12">
      <c r="K3774" s="4"/>
      <c r="L3774" s="4"/>
    </row>
    <row r="3775" spans="11:12">
      <c r="K3775" s="4"/>
      <c r="L3775" s="4"/>
    </row>
    <row r="3776" spans="11:12">
      <c r="K3776" s="4"/>
      <c r="L3776" s="4"/>
    </row>
    <row r="3777" spans="11:12">
      <c r="K3777" s="4"/>
      <c r="L3777" s="4"/>
    </row>
    <row r="3778" spans="11:12">
      <c r="K3778" s="4"/>
      <c r="L3778" s="4"/>
    </row>
    <row r="3779" spans="11:12">
      <c r="K3779" s="4"/>
      <c r="L3779" s="4"/>
    </row>
    <row r="3780" spans="11:12">
      <c r="K3780" s="4"/>
      <c r="L3780" s="4"/>
    </row>
    <row r="3781" spans="11:12">
      <c r="K3781" s="4"/>
      <c r="L3781" s="4"/>
    </row>
    <row r="3782" spans="11:12">
      <c r="K3782" s="4"/>
      <c r="L3782" s="4"/>
    </row>
    <row r="3783" spans="11:12">
      <c r="K3783" s="4"/>
      <c r="L3783" s="4"/>
    </row>
    <row r="3784" spans="11:12">
      <c r="K3784" s="4"/>
      <c r="L3784" s="4"/>
    </row>
    <row r="3785" spans="11:12">
      <c r="K3785" s="4"/>
      <c r="L3785" s="4"/>
    </row>
    <row r="3786" spans="11:12">
      <c r="K3786" s="4"/>
      <c r="L3786" s="4"/>
    </row>
    <row r="3787" spans="11:12">
      <c r="K3787" s="4"/>
      <c r="L3787" s="4"/>
    </row>
    <row r="3788" spans="11:12">
      <c r="K3788" s="4"/>
      <c r="L3788" s="4"/>
    </row>
    <row r="3789" spans="11:12">
      <c r="K3789" s="4"/>
      <c r="L3789" s="4"/>
    </row>
    <row r="3790" spans="11:12">
      <c r="K3790" s="4"/>
      <c r="L3790" s="4"/>
    </row>
    <row r="3791" spans="11:12">
      <c r="K3791" s="4"/>
      <c r="L3791" s="4"/>
    </row>
    <row r="3792" spans="11:12">
      <c r="K3792" s="4"/>
      <c r="L3792" s="4"/>
    </row>
    <row r="3793" spans="11:12">
      <c r="K3793" s="4"/>
      <c r="L3793" s="4"/>
    </row>
    <row r="3794" spans="11:12">
      <c r="K3794" s="4"/>
      <c r="L3794" s="4"/>
    </row>
    <row r="3795" spans="11:12">
      <c r="K3795" s="4"/>
      <c r="L3795" s="4"/>
    </row>
    <row r="3796" spans="11:12">
      <c r="K3796" s="4"/>
      <c r="L3796" s="4"/>
    </row>
    <row r="3797" spans="11:12">
      <c r="K3797" s="4"/>
      <c r="L3797" s="4"/>
    </row>
    <row r="3798" spans="11:12">
      <c r="K3798" s="4"/>
      <c r="L3798" s="4"/>
    </row>
    <row r="3799" spans="11:12">
      <c r="K3799" s="4"/>
      <c r="L3799" s="4"/>
    </row>
    <row r="3800" spans="11:12">
      <c r="K3800" s="4"/>
      <c r="L3800" s="4"/>
    </row>
    <row r="3801" spans="11:12">
      <c r="K3801" s="4"/>
      <c r="L3801" s="4"/>
    </row>
    <row r="3802" spans="11:12">
      <c r="K3802" s="4"/>
      <c r="L3802" s="4"/>
    </row>
    <row r="3803" spans="11:12">
      <c r="K3803" s="4"/>
      <c r="L3803" s="4"/>
    </row>
    <row r="3804" spans="11:12">
      <c r="K3804" s="4"/>
      <c r="L3804" s="4"/>
    </row>
    <row r="3805" spans="11:12">
      <c r="K3805" s="4"/>
      <c r="L3805" s="4"/>
    </row>
    <row r="3806" spans="11:12">
      <c r="K3806" s="4"/>
      <c r="L3806" s="4"/>
    </row>
    <row r="3807" spans="11:12">
      <c r="K3807" s="4"/>
      <c r="L3807" s="4"/>
    </row>
    <row r="3808" spans="11:12">
      <c r="K3808" s="4"/>
      <c r="L3808" s="4"/>
    </row>
    <row r="3809" spans="11:12">
      <c r="K3809" s="4"/>
      <c r="L3809" s="4"/>
    </row>
    <row r="3810" spans="11:12">
      <c r="K3810" s="4"/>
      <c r="L3810" s="4"/>
    </row>
    <row r="3811" spans="11:12">
      <c r="K3811" s="4"/>
      <c r="L3811" s="4"/>
    </row>
    <row r="3812" spans="11:12">
      <c r="K3812" s="4"/>
      <c r="L3812" s="4"/>
    </row>
    <row r="3813" spans="11:12">
      <c r="K3813" s="4"/>
      <c r="L3813" s="4"/>
    </row>
    <row r="3814" spans="11:12">
      <c r="K3814" s="4"/>
      <c r="L3814" s="4"/>
    </row>
    <row r="3815" spans="11:12">
      <c r="K3815" s="4"/>
      <c r="L3815" s="4"/>
    </row>
    <row r="3816" spans="11:12">
      <c r="K3816" s="4"/>
      <c r="L3816" s="4"/>
    </row>
    <row r="3817" spans="11:12">
      <c r="K3817" s="4"/>
      <c r="L3817" s="4"/>
    </row>
    <row r="3818" spans="11:12">
      <c r="K3818" s="4"/>
      <c r="L3818" s="4"/>
    </row>
    <row r="3819" spans="11:12">
      <c r="K3819" s="4"/>
      <c r="L3819" s="4"/>
    </row>
    <row r="3820" spans="11:12">
      <c r="K3820" s="4"/>
      <c r="L3820" s="4"/>
    </row>
    <row r="3821" spans="11:12">
      <c r="K3821" s="4"/>
      <c r="L3821" s="4"/>
    </row>
    <row r="3822" spans="11:12">
      <c r="K3822" s="4"/>
      <c r="L3822" s="4"/>
    </row>
    <row r="3823" spans="11:12">
      <c r="K3823" s="4"/>
      <c r="L3823" s="4"/>
    </row>
    <row r="3824" spans="11:12">
      <c r="K3824" s="4"/>
      <c r="L3824" s="4"/>
    </row>
    <row r="3825" spans="11:12">
      <c r="K3825" s="4"/>
      <c r="L3825" s="4"/>
    </row>
    <row r="3826" spans="11:12">
      <c r="K3826" s="4"/>
      <c r="L3826" s="4"/>
    </row>
    <row r="3827" spans="11:12">
      <c r="K3827" s="4"/>
      <c r="L3827" s="4"/>
    </row>
    <row r="3828" spans="11:12">
      <c r="K3828" s="4"/>
      <c r="L3828" s="4"/>
    </row>
    <row r="3829" spans="11:12">
      <c r="K3829" s="4"/>
      <c r="L3829" s="4"/>
    </row>
    <row r="3830" spans="11:12">
      <c r="K3830" s="4"/>
      <c r="L3830" s="4"/>
    </row>
    <row r="3831" spans="11:12">
      <c r="K3831" s="4"/>
      <c r="L3831" s="4"/>
    </row>
    <row r="3832" spans="11:12">
      <c r="K3832" s="4"/>
      <c r="L3832" s="4"/>
    </row>
    <row r="3833" spans="11:12">
      <c r="K3833" s="4"/>
      <c r="L3833" s="4"/>
    </row>
    <row r="3834" spans="11:12">
      <c r="K3834" s="4"/>
      <c r="L3834" s="4"/>
    </row>
    <row r="3835" spans="11:12">
      <c r="K3835" s="4"/>
      <c r="L3835" s="4"/>
    </row>
    <row r="3836" spans="11:12">
      <c r="K3836" s="4"/>
      <c r="L3836" s="4"/>
    </row>
    <row r="3837" spans="11:12">
      <c r="K3837" s="4"/>
      <c r="L3837" s="4"/>
    </row>
    <row r="3838" spans="11:12">
      <c r="K3838" s="4"/>
      <c r="L3838" s="4"/>
    </row>
    <row r="3839" spans="11:12">
      <c r="K3839" s="4"/>
      <c r="L3839" s="4"/>
    </row>
    <row r="3840" spans="11:12">
      <c r="K3840" s="4"/>
      <c r="L3840" s="4"/>
    </row>
    <row r="3841" spans="11:12">
      <c r="K3841" s="4"/>
      <c r="L3841" s="4"/>
    </row>
    <row r="3842" spans="11:12">
      <c r="K3842" s="4"/>
      <c r="L3842" s="4"/>
    </row>
    <row r="3843" spans="11:12">
      <c r="K3843" s="4"/>
      <c r="L3843" s="4"/>
    </row>
    <row r="3844" spans="11:12">
      <c r="K3844" s="4"/>
      <c r="L3844" s="4"/>
    </row>
    <row r="3845" spans="11:12">
      <c r="K3845" s="4"/>
      <c r="L3845" s="4"/>
    </row>
    <row r="3846" spans="11:12">
      <c r="K3846" s="4"/>
      <c r="L3846" s="4"/>
    </row>
    <row r="3847" spans="11:12">
      <c r="K3847" s="4"/>
      <c r="L3847" s="4"/>
    </row>
    <row r="3848" spans="11:12">
      <c r="K3848" s="4"/>
      <c r="L3848" s="4"/>
    </row>
    <row r="3849" spans="11:12">
      <c r="K3849" s="4"/>
      <c r="L3849" s="4"/>
    </row>
    <row r="3850" spans="11:12">
      <c r="K3850" s="4"/>
      <c r="L3850" s="4"/>
    </row>
    <row r="3851" spans="11:12">
      <c r="K3851" s="4"/>
      <c r="L3851" s="4"/>
    </row>
    <row r="3852" spans="11:12">
      <c r="K3852" s="4"/>
      <c r="L3852" s="4"/>
    </row>
    <row r="3853" spans="11:12">
      <c r="K3853" s="4"/>
      <c r="L3853" s="4"/>
    </row>
    <row r="3854" spans="11:12">
      <c r="K3854" s="4"/>
      <c r="L3854" s="4"/>
    </row>
    <row r="3855" spans="11:12">
      <c r="K3855" s="4"/>
      <c r="L3855" s="4"/>
    </row>
    <row r="3856" spans="11:12">
      <c r="K3856" s="4"/>
      <c r="L3856" s="4"/>
    </row>
    <row r="3857" spans="11:12">
      <c r="K3857" s="4"/>
      <c r="L3857" s="4"/>
    </row>
    <row r="3858" spans="11:12">
      <c r="K3858" s="4"/>
      <c r="L3858" s="4"/>
    </row>
    <row r="3859" spans="11:12">
      <c r="K3859" s="4"/>
      <c r="L3859" s="4"/>
    </row>
    <row r="3860" spans="11:12">
      <c r="K3860" s="4"/>
      <c r="L3860" s="4"/>
    </row>
    <row r="3861" spans="11:12">
      <c r="K3861" s="4"/>
      <c r="L3861" s="4"/>
    </row>
    <row r="3862" spans="11:12">
      <c r="K3862" s="4"/>
      <c r="L3862" s="4"/>
    </row>
    <row r="3863" spans="11:12">
      <c r="K3863" s="4"/>
      <c r="L3863" s="4"/>
    </row>
    <row r="3864" spans="11:12">
      <c r="K3864" s="4"/>
      <c r="L3864" s="4"/>
    </row>
    <row r="3865" spans="11:12">
      <c r="K3865" s="4"/>
      <c r="L3865" s="4"/>
    </row>
    <row r="3866" spans="11:12">
      <c r="K3866" s="4"/>
      <c r="L3866" s="4"/>
    </row>
    <row r="3867" spans="11:12">
      <c r="K3867" s="4"/>
      <c r="L3867" s="4"/>
    </row>
    <row r="3868" spans="11:12">
      <c r="K3868" s="4"/>
      <c r="L3868" s="4"/>
    </row>
    <row r="3869" spans="11:12">
      <c r="K3869" s="4"/>
      <c r="L3869" s="4"/>
    </row>
    <row r="3870" spans="11:12">
      <c r="K3870" s="4"/>
      <c r="L3870" s="4"/>
    </row>
    <row r="3871" spans="11:12">
      <c r="K3871" s="4"/>
      <c r="L3871" s="4"/>
    </row>
    <row r="3872" spans="11:12">
      <c r="K3872" s="4"/>
      <c r="L3872" s="4"/>
    </row>
    <row r="3873" spans="11:12">
      <c r="K3873" s="4"/>
      <c r="L3873" s="4"/>
    </row>
    <row r="3874" spans="11:12">
      <c r="K3874" s="4"/>
      <c r="L3874" s="4"/>
    </row>
    <row r="3875" spans="11:12">
      <c r="K3875" s="4"/>
      <c r="L3875" s="4"/>
    </row>
    <row r="3876" spans="11:12">
      <c r="K3876" s="4"/>
      <c r="L3876" s="4"/>
    </row>
    <row r="3877" spans="11:12">
      <c r="K3877" s="4"/>
      <c r="L3877" s="4"/>
    </row>
    <row r="3878" spans="11:12">
      <c r="K3878" s="4"/>
      <c r="L3878" s="4"/>
    </row>
    <row r="3879" spans="11:12">
      <c r="K3879" s="4"/>
      <c r="L3879" s="4"/>
    </row>
    <row r="3880" spans="11:12">
      <c r="K3880" s="4"/>
      <c r="L3880" s="4"/>
    </row>
    <row r="3881" spans="11:12">
      <c r="K3881" s="4"/>
      <c r="L3881" s="4"/>
    </row>
    <row r="3882" spans="11:12">
      <c r="K3882" s="4"/>
      <c r="L3882" s="4"/>
    </row>
    <row r="3883" spans="11:12">
      <c r="K3883" s="4"/>
      <c r="L3883" s="4"/>
    </row>
    <row r="3884" spans="11:12">
      <c r="K3884" s="4"/>
      <c r="L3884" s="4"/>
    </row>
    <row r="3885" spans="11:12">
      <c r="K3885" s="4"/>
      <c r="L3885" s="4"/>
    </row>
    <row r="3886" spans="11:12">
      <c r="K3886" s="4"/>
      <c r="L3886" s="4"/>
    </row>
    <row r="3887" spans="11:12">
      <c r="K3887" s="4"/>
      <c r="L3887" s="4"/>
    </row>
    <row r="3888" spans="11:12">
      <c r="K3888" s="4"/>
      <c r="L3888" s="4"/>
    </row>
    <row r="3889" spans="11:12">
      <c r="K3889" s="4"/>
      <c r="L3889" s="4"/>
    </row>
    <row r="3890" spans="11:12">
      <c r="K3890" s="4"/>
      <c r="L3890" s="4"/>
    </row>
    <row r="3891" spans="11:12">
      <c r="K3891" s="4"/>
      <c r="L3891" s="4"/>
    </row>
    <row r="3892" spans="11:12">
      <c r="K3892" s="4"/>
      <c r="L3892" s="4"/>
    </row>
    <row r="3893" spans="11:12">
      <c r="K3893" s="4"/>
      <c r="L3893" s="4"/>
    </row>
    <row r="3894" spans="11:12">
      <c r="K3894" s="4"/>
      <c r="L3894" s="4"/>
    </row>
    <row r="3895" spans="11:12">
      <c r="K3895" s="4"/>
      <c r="L3895" s="4"/>
    </row>
    <row r="3896" spans="11:12">
      <c r="K3896" s="4"/>
      <c r="L3896" s="4"/>
    </row>
    <row r="3897" spans="11:12">
      <c r="K3897" s="4"/>
      <c r="L3897" s="4"/>
    </row>
    <row r="3898" spans="11:12">
      <c r="K3898" s="4"/>
      <c r="L3898" s="4"/>
    </row>
    <row r="3899" spans="11:12">
      <c r="K3899" s="4"/>
      <c r="L3899" s="4"/>
    </row>
    <row r="3900" spans="11:12">
      <c r="K3900" s="4"/>
      <c r="L3900" s="4"/>
    </row>
    <row r="3901" spans="11:12">
      <c r="K3901" s="4"/>
      <c r="L3901" s="4"/>
    </row>
    <row r="3902" spans="11:12">
      <c r="K3902" s="4"/>
      <c r="L3902" s="4"/>
    </row>
    <row r="3903" spans="11:12">
      <c r="K3903" s="4"/>
      <c r="L3903" s="4"/>
    </row>
    <row r="3904" spans="11:12">
      <c r="K3904" s="4"/>
      <c r="L3904" s="4"/>
    </row>
    <row r="3905" spans="11:12">
      <c r="K3905" s="4"/>
      <c r="L3905" s="4"/>
    </row>
    <row r="3906" spans="11:12">
      <c r="K3906" s="4"/>
      <c r="L3906" s="4"/>
    </row>
    <row r="3907" spans="11:12">
      <c r="K3907" s="4"/>
      <c r="L3907" s="4"/>
    </row>
    <row r="3908" spans="11:12">
      <c r="K3908" s="4"/>
      <c r="L3908" s="4"/>
    </row>
    <row r="3909" spans="11:12">
      <c r="K3909" s="4"/>
      <c r="L3909" s="4"/>
    </row>
    <row r="3910" spans="11:12">
      <c r="K3910" s="4"/>
      <c r="L3910" s="4"/>
    </row>
    <row r="3911" spans="11:12">
      <c r="K3911" s="4"/>
      <c r="L3911" s="4"/>
    </row>
    <row r="3912" spans="11:12">
      <c r="K3912" s="4"/>
      <c r="L3912" s="4"/>
    </row>
    <row r="3913" spans="11:12">
      <c r="K3913" s="4"/>
      <c r="L3913" s="4"/>
    </row>
    <row r="3914" spans="11:12">
      <c r="K3914" s="4"/>
      <c r="L3914" s="4"/>
    </row>
    <row r="3915" spans="11:12">
      <c r="K3915" s="4"/>
      <c r="L3915" s="4"/>
    </row>
    <row r="3916" spans="11:12">
      <c r="K3916" s="4"/>
      <c r="L3916" s="4"/>
    </row>
    <row r="3917" spans="11:12">
      <c r="K3917" s="4"/>
      <c r="L3917" s="4"/>
    </row>
    <row r="3918" spans="11:12">
      <c r="K3918" s="4"/>
      <c r="L3918" s="4"/>
    </row>
    <row r="3919" spans="11:12">
      <c r="K3919" s="4"/>
      <c r="L3919" s="4"/>
    </row>
    <row r="3920" spans="11:12">
      <c r="K3920" s="4"/>
      <c r="L3920" s="4"/>
    </row>
    <row r="3921" spans="11:12">
      <c r="K3921" s="4"/>
      <c r="L3921" s="4"/>
    </row>
    <row r="3922" spans="11:12">
      <c r="K3922" s="4"/>
      <c r="L3922" s="4"/>
    </row>
    <row r="3923" spans="11:12">
      <c r="K3923" s="4"/>
      <c r="L3923" s="4"/>
    </row>
    <row r="3924" spans="11:12">
      <c r="K3924" s="4"/>
      <c r="L3924" s="4"/>
    </row>
    <row r="3925" spans="11:12">
      <c r="K3925" s="4"/>
      <c r="L3925" s="4"/>
    </row>
    <row r="3926" spans="11:12">
      <c r="K3926" s="4"/>
      <c r="L3926" s="4"/>
    </row>
    <row r="3927" spans="11:12">
      <c r="K3927" s="4"/>
      <c r="L3927" s="4"/>
    </row>
    <row r="3928" spans="11:12">
      <c r="K3928" s="4"/>
      <c r="L3928" s="4"/>
    </row>
    <row r="3929" spans="11:12">
      <c r="K3929" s="4"/>
      <c r="L3929" s="4"/>
    </row>
    <row r="3930" spans="11:12">
      <c r="K3930" s="4"/>
      <c r="L3930" s="4"/>
    </row>
    <row r="3931" spans="11:12">
      <c r="K3931" s="4"/>
      <c r="L3931" s="4"/>
    </row>
    <row r="3932" spans="11:12">
      <c r="K3932" s="4"/>
      <c r="L3932" s="4"/>
    </row>
    <row r="3933" spans="11:12">
      <c r="K3933" s="4"/>
      <c r="L3933" s="4"/>
    </row>
    <row r="3934" spans="11:12">
      <c r="K3934" s="4"/>
      <c r="L3934" s="4"/>
    </row>
    <row r="3935" spans="11:12">
      <c r="K3935" s="4"/>
      <c r="L3935" s="4"/>
    </row>
    <row r="3936" spans="11:12">
      <c r="K3936" s="4"/>
      <c r="L3936" s="4"/>
    </row>
    <row r="3937" spans="11:12">
      <c r="K3937" s="4"/>
      <c r="L3937" s="4"/>
    </row>
    <row r="3938" spans="11:12">
      <c r="K3938" s="4"/>
      <c r="L3938" s="4"/>
    </row>
    <row r="3939" spans="11:12">
      <c r="K3939" s="4"/>
      <c r="L3939" s="4"/>
    </row>
    <row r="3940" spans="11:12">
      <c r="K3940" s="4"/>
      <c r="L3940" s="4"/>
    </row>
    <row r="3941" spans="11:12">
      <c r="K3941" s="4"/>
      <c r="L3941" s="4"/>
    </row>
    <row r="3942" spans="11:12">
      <c r="K3942" s="4"/>
      <c r="L3942" s="4"/>
    </row>
    <row r="3943" spans="11:12">
      <c r="K3943" s="4"/>
      <c r="L3943" s="4"/>
    </row>
    <row r="3944" spans="11:12">
      <c r="K3944" s="4"/>
      <c r="L3944" s="4"/>
    </row>
    <row r="3945" spans="11:12">
      <c r="K3945" s="4"/>
      <c r="L3945" s="4"/>
    </row>
    <row r="3946" spans="11:12">
      <c r="K3946" s="4"/>
      <c r="L3946" s="4"/>
    </row>
    <row r="3947" spans="11:12">
      <c r="K3947" s="4"/>
      <c r="L3947" s="4"/>
    </row>
    <row r="3948" spans="11:12">
      <c r="K3948" s="4"/>
      <c r="L3948" s="4"/>
    </row>
    <row r="3949" spans="11:12">
      <c r="K3949" s="4"/>
      <c r="L3949" s="4"/>
    </row>
    <row r="3950" spans="11:12">
      <c r="K3950" s="4"/>
      <c r="L3950" s="4"/>
    </row>
    <row r="3951" spans="11:12">
      <c r="K3951" s="4"/>
      <c r="L3951" s="4"/>
    </row>
    <row r="3952" spans="11:12">
      <c r="K3952" s="4"/>
      <c r="L3952" s="4"/>
    </row>
    <row r="3953" spans="11:12">
      <c r="K3953" s="4"/>
      <c r="L3953" s="4"/>
    </row>
    <row r="3954" spans="11:12">
      <c r="K3954" s="4"/>
      <c r="L3954" s="4"/>
    </row>
    <row r="3955" spans="11:12">
      <c r="K3955" s="4"/>
      <c r="L3955" s="4"/>
    </row>
    <row r="3956" spans="11:12">
      <c r="K3956" s="4"/>
      <c r="L3956" s="4"/>
    </row>
    <row r="3957" spans="11:12">
      <c r="K3957" s="4"/>
      <c r="L3957" s="4"/>
    </row>
    <row r="3958" spans="11:12">
      <c r="K3958" s="4"/>
      <c r="L3958" s="4"/>
    </row>
    <row r="3959" spans="11:12">
      <c r="K3959" s="4"/>
      <c r="L3959" s="4"/>
    </row>
    <row r="3960" spans="11:12">
      <c r="K3960" s="4"/>
      <c r="L3960" s="4"/>
    </row>
    <row r="3961" spans="11:12">
      <c r="K3961" s="4"/>
      <c r="L3961" s="4"/>
    </row>
    <row r="3962" spans="11:12">
      <c r="K3962" s="4"/>
      <c r="L3962" s="4"/>
    </row>
    <row r="3963" spans="11:12">
      <c r="K3963" s="4"/>
      <c r="L3963" s="4"/>
    </row>
    <row r="3964" spans="11:12">
      <c r="K3964" s="4"/>
      <c r="L3964" s="4"/>
    </row>
    <row r="3965" spans="11:12">
      <c r="K3965" s="4"/>
      <c r="L3965" s="4"/>
    </row>
    <row r="3966" spans="11:12">
      <c r="K3966" s="4"/>
      <c r="L3966" s="4"/>
    </row>
    <row r="3967" spans="11:12">
      <c r="K3967" s="4"/>
      <c r="L3967" s="4"/>
    </row>
    <row r="3968" spans="11:12">
      <c r="K3968" s="4"/>
      <c r="L3968" s="4"/>
    </row>
    <row r="3969" spans="11:12">
      <c r="K3969" s="4"/>
      <c r="L3969" s="4"/>
    </row>
    <row r="3970" spans="11:12">
      <c r="K3970" s="4"/>
      <c r="L3970" s="4"/>
    </row>
    <row r="3971" spans="11:12">
      <c r="K3971" s="4"/>
      <c r="L3971" s="4"/>
    </row>
    <row r="3972" spans="11:12">
      <c r="K3972" s="4"/>
      <c r="L3972" s="4"/>
    </row>
    <row r="3973" spans="11:12">
      <c r="K3973" s="4"/>
      <c r="L3973" s="4"/>
    </row>
    <row r="3974" spans="11:12">
      <c r="K3974" s="4"/>
      <c r="L3974" s="4"/>
    </row>
    <row r="3975" spans="11:12">
      <c r="K3975" s="4"/>
      <c r="L3975" s="4"/>
    </row>
    <row r="3976" spans="11:12">
      <c r="K3976" s="4"/>
      <c r="L3976" s="4"/>
    </row>
    <row r="3977" spans="11:12">
      <c r="K3977" s="4"/>
      <c r="L3977" s="4"/>
    </row>
    <row r="3978" spans="11:12">
      <c r="K3978" s="4"/>
      <c r="L3978" s="4"/>
    </row>
    <row r="3979" spans="11:12">
      <c r="K3979" s="4"/>
      <c r="L3979" s="4"/>
    </row>
    <row r="3980" spans="11:12">
      <c r="K3980" s="4"/>
      <c r="L3980" s="4"/>
    </row>
    <row r="3981" spans="11:12">
      <c r="K3981" s="4"/>
      <c r="L3981" s="4"/>
    </row>
    <row r="3982" spans="11:12">
      <c r="K3982" s="4"/>
      <c r="L3982" s="4"/>
    </row>
    <row r="3983" spans="11:12">
      <c r="K3983" s="4"/>
      <c r="L3983" s="4"/>
    </row>
    <row r="3984" spans="11:12">
      <c r="K3984" s="4"/>
      <c r="L3984" s="4"/>
    </row>
    <row r="3985" spans="11:12">
      <c r="K3985" s="4"/>
      <c r="L3985" s="4"/>
    </row>
    <row r="3986" spans="11:12">
      <c r="K3986" s="4"/>
      <c r="L3986" s="4"/>
    </row>
    <row r="3987" spans="11:12">
      <c r="K3987" s="4"/>
      <c r="L3987" s="4"/>
    </row>
    <row r="3988" spans="11:12">
      <c r="K3988" s="4"/>
      <c r="L3988" s="4"/>
    </row>
    <row r="3989" spans="11:12">
      <c r="K3989" s="4"/>
      <c r="L3989" s="4"/>
    </row>
    <row r="3990" spans="11:12">
      <c r="K3990" s="4"/>
      <c r="L3990" s="4"/>
    </row>
    <row r="3991" spans="11:12">
      <c r="K3991" s="4"/>
      <c r="L3991" s="4"/>
    </row>
    <row r="3992" spans="11:12">
      <c r="K3992" s="4"/>
      <c r="L3992" s="4"/>
    </row>
    <row r="3993" spans="11:12">
      <c r="K3993" s="4"/>
      <c r="L3993" s="4"/>
    </row>
    <row r="3994" spans="11:12">
      <c r="K3994" s="4"/>
      <c r="L3994" s="4"/>
    </row>
    <row r="3995" spans="11:12">
      <c r="K3995" s="4"/>
      <c r="L3995" s="4"/>
    </row>
    <row r="3996" spans="11:12">
      <c r="K3996" s="4"/>
      <c r="L3996" s="4"/>
    </row>
    <row r="3997" spans="11:12">
      <c r="K3997" s="4"/>
      <c r="L3997" s="4"/>
    </row>
    <row r="3998" spans="11:12">
      <c r="K3998" s="4"/>
      <c r="L3998" s="4"/>
    </row>
    <row r="3999" spans="11:12">
      <c r="K3999" s="4"/>
      <c r="L3999" s="4"/>
    </row>
    <row r="4000" spans="11:12">
      <c r="K4000" s="4"/>
      <c r="L4000" s="4"/>
    </row>
    <row r="4001" spans="11:12">
      <c r="K4001" s="4"/>
      <c r="L4001" s="4"/>
    </row>
    <row r="4002" spans="11:12">
      <c r="K4002" s="4"/>
      <c r="L4002" s="4"/>
    </row>
    <row r="4003" spans="11:12">
      <c r="K4003" s="4"/>
      <c r="L4003" s="4"/>
    </row>
    <row r="4004" spans="11:12">
      <c r="K4004" s="4"/>
      <c r="L4004" s="4"/>
    </row>
    <row r="4005" spans="11:12">
      <c r="K4005" s="4"/>
      <c r="L4005" s="4"/>
    </row>
    <row r="4006" spans="11:12">
      <c r="K4006" s="4"/>
      <c r="L4006" s="4"/>
    </row>
    <row r="4007" spans="11:12">
      <c r="K4007" s="4"/>
      <c r="L4007" s="4"/>
    </row>
    <row r="4008" spans="11:12">
      <c r="K4008" s="4"/>
      <c r="L4008" s="4"/>
    </row>
    <row r="4009" spans="11:12">
      <c r="K4009" s="4"/>
      <c r="L4009" s="4"/>
    </row>
    <row r="4010" spans="11:12">
      <c r="K4010" s="4"/>
      <c r="L4010" s="4"/>
    </row>
    <row r="4011" spans="11:12">
      <c r="K4011" s="4"/>
      <c r="L4011" s="4"/>
    </row>
    <row r="4012" spans="11:12">
      <c r="K4012" s="4"/>
      <c r="L4012" s="4"/>
    </row>
    <row r="4013" spans="11:12">
      <c r="K4013" s="4"/>
      <c r="L4013" s="4"/>
    </row>
    <row r="4014" spans="11:12">
      <c r="K4014" s="4"/>
      <c r="L4014" s="4"/>
    </row>
    <row r="4015" spans="11:12">
      <c r="K4015" s="4"/>
      <c r="L4015" s="4"/>
    </row>
    <row r="4016" spans="11:12">
      <c r="K4016" s="4"/>
      <c r="L4016" s="4"/>
    </row>
    <row r="4017" spans="11:12">
      <c r="K4017" s="4"/>
      <c r="L4017" s="4"/>
    </row>
    <row r="4018" spans="11:12">
      <c r="K4018" s="4"/>
      <c r="L4018" s="4"/>
    </row>
    <row r="4019" spans="11:12">
      <c r="K4019" s="4"/>
      <c r="L4019" s="4"/>
    </row>
    <row r="4020" spans="11:12">
      <c r="K4020" s="4"/>
      <c r="L4020" s="4"/>
    </row>
    <row r="4021" spans="11:12">
      <c r="K4021" s="4"/>
      <c r="L4021" s="4"/>
    </row>
    <row r="4022" spans="11:12">
      <c r="K4022" s="4"/>
      <c r="L4022" s="4"/>
    </row>
    <row r="4023" spans="11:12">
      <c r="K4023" s="4"/>
      <c r="L4023" s="4"/>
    </row>
    <row r="4024" spans="11:12">
      <c r="K4024" s="4"/>
      <c r="L4024" s="4"/>
    </row>
    <row r="4025" spans="11:12">
      <c r="K4025" s="4"/>
      <c r="L4025" s="4"/>
    </row>
    <row r="4026" spans="11:12">
      <c r="K4026" s="4"/>
      <c r="L4026" s="4"/>
    </row>
    <row r="4027" spans="11:12">
      <c r="K4027" s="4"/>
      <c r="L4027" s="4"/>
    </row>
    <row r="4028" spans="11:12">
      <c r="K4028" s="4"/>
      <c r="L4028" s="4"/>
    </row>
    <row r="4029" spans="11:12">
      <c r="K4029" s="4"/>
      <c r="L4029" s="4"/>
    </row>
    <row r="4030" spans="11:12">
      <c r="K4030" s="4"/>
      <c r="L4030" s="4"/>
    </row>
    <row r="4031" spans="11:12">
      <c r="K4031" s="4"/>
      <c r="L4031" s="4"/>
    </row>
    <row r="4032" spans="11:12">
      <c r="K4032" s="4"/>
      <c r="L4032" s="4"/>
    </row>
    <row r="4033" spans="11:12">
      <c r="K4033" s="4"/>
      <c r="L4033" s="4"/>
    </row>
    <row r="4034" spans="11:12">
      <c r="K4034" s="4"/>
      <c r="L4034" s="4"/>
    </row>
    <row r="4035" spans="11:12">
      <c r="K4035" s="4"/>
      <c r="L4035" s="4"/>
    </row>
    <row r="4036" spans="11:12">
      <c r="K4036" s="4"/>
      <c r="L4036" s="4"/>
    </row>
    <row r="4037" spans="11:12">
      <c r="K4037" s="4"/>
      <c r="L4037" s="4"/>
    </row>
    <row r="4038" spans="11:12">
      <c r="K4038" s="4"/>
      <c r="L4038" s="4"/>
    </row>
    <row r="4039" spans="11:12">
      <c r="K4039" s="4"/>
      <c r="L4039" s="4"/>
    </row>
    <row r="4040" spans="11:12">
      <c r="K4040" s="4"/>
      <c r="L4040" s="4"/>
    </row>
    <row r="4041" spans="11:12">
      <c r="K4041" s="4"/>
      <c r="L4041" s="4"/>
    </row>
    <row r="4042" spans="11:12">
      <c r="K4042" s="4"/>
      <c r="L4042" s="4"/>
    </row>
    <row r="4043" spans="11:12">
      <c r="K4043" s="4"/>
      <c r="L4043" s="4"/>
    </row>
    <row r="4044" spans="11:12">
      <c r="K4044" s="4"/>
      <c r="L4044" s="4"/>
    </row>
    <row r="4045" spans="11:12">
      <c r="K4045" s="4"/>
      <c r="L4045" s="4"/>
    </row>
    <row r="4046" spans="11:12">
      <c r="K4046" s="4"/>
      <c r="L4046" s="4"/>
    </row>
    <row r="4047" spans="11:12">
      <c r="K4047" s="4"/>
      <c r="L4047" s="4"/>
    </row>
    <row r="4048" spans="11:12">
      <c r="K4048" s="4"/>
      <c r="L4048" s="4"/>
    </row>
    <row r="4049" spans="11:12">
      <c r="K4049" s="4"/>
      <c r="L4049" s="4"/>
    </row>
    <row r="4050" spans="11:12">
      <c r="K4050" s="4"/>
      <c r="L4050" s="4"/>
    </row>
    <row r="4051" spans="11:12">
      <c r="K4051" s="4"/>
      <c r="L4051" s="4"/>
    </row>
    <row r="4052" spans="11:12">
      <c r="K4052" s="4"/>
      <c r="L4052" s="4"/>
    </row>
    <row r="4053" spans="11:12">
      <c r="K4053" s="4"/>
      <c r="L4053" s="4"/>
    </row>
    <row r="4054" spans="11:12">
      <c r="K4054" s="4"/>
      <c r="L4054" s="4"/>
    </row>
    <row r="4055" spans="11:12">
      <c r="K4055" s="4"/>
      <c r="L4055" s="4"/>
    </row>
    <row r="4056" spans="11:12">
      <c r="K4056" s="4"/>
      <c r="L4056" s="4"/>
    </row>
    <row r="4057" spans="11:12">
      <c r="K4057" s="4"/>
      <c r="L4057" s="4"/>
    </row>
    <row r="4058" spans="11:12">
      <c r="K4058" s="4"/>
      <c r="L4058" s="4"/>
    </row>
    <row r="4059" spans="11:12">
      <c r="K4059" s="4"/>
      <c r="L4059" s="4"/>
    </row>
    <row r="4060" spans="11:12">
      <c r="K4060" s="4"/>
      <c r="L4060" s="4"/>
    </row>
    <row r="4061" spans="11:12">
      <c r="K4061" s="4"/>
      <c r="L4061" s="4"/>
    </row>
    <row r="4062" spans="11:12">
      <c r="K4062" s="4"/>
      <c r="L4062" s="4"/>
    </row>
    <row r="4063" spans="11:12">
      <c r="K4063" s="4"/>
      <c r="L4063" s="4"/>
    </row>
    <row r="4064" spans="11:12">
      <c r="K4064" s="4"/>
      <c r="L4064" s="4"/>
    </row>
    <row r="4065" spans="11:12">
      <c r="K4065" s="4"/>
      <c r="L4065" s="4"/>
    </row>
    <row r="4066" spans="11:12">
      <c r="K4066" s="4"/>
      <c r="L4066" s="4"/>
    </row>
    <row r="4067" spans="11:12">
      <c r="K4067" s="4"/>
      <c r="L4067" s="4"/>
    </row>
    <row r="4068" spans="11:12">
      <c r="K4068" s="4"/>
      <c r="L4068" s="4"/>
    </row>
    <row r="4069" spans="11:12">
      <c r="K4069" s="4"/>
      <c r="L4069" s="4"/>
    </row>
    <row r="4070" spans="11:12">
      <c r="K4070" s="4"/>
      <c r="L4070" s="4"/>
    </row>
    <row r="4071" spans="11:12">
      <c r="K4071" s="4"/>
      <c r="L4071" s="4"/>
    </row>
    <row r="4072" spans="11:12">
      <c r="K4072" s="4"/>
      <c r="L4072" s="4"/>
    </row>
    <row r="4073" spans="11:12">
      <c r="K4073" s="4"/>
      <c r="L4073" s="4"/>
    </row>
    <row r="4074" spans="11:12">
      <c r="K4074" s="4"/>
      <c r="L4074" s="4"/>
    </row>
    <row r="4075" spans="11:12">
      <c r="K4075" s="4"/>
      <c r="L4075" s="4"/>
    </row>
    <row r="4076" spans="11:12">
      <c r="K4076" s="4"/>
      <c r="L4076" s="4"/>
    </row>
    <row r="4077" spans="11:12">
      <c r="K4077" s="4"/>
      <c r="L4077" s="4"/>
    </row>
    <row r="4078" spans="11:12">
      <c r="K4078" s="4"/>
      <c r="L4078" s="4"/>
    </row>
    <row r="4079" spans="11:12">
      <c r="K4079" s="4"/>
      <c r="L4079" s="4"/>
    </row>
    <row r="4080" spans="11:12">
      <c r="K4080" s="4"/>
      <c r="L4080" s="4"/>
    </row>
    <row r="4081" spans="11:12">
      <c r="K4081" s="4"/>
      <c r="L4081" s="4"/>
    </row>
    <row r="4082" spans="11:12">
      <c r="K4082" s="4"/>
      <c r="L4082" s="4"/>
    </row>
    <row r="4083" spans="11:12">
      <c r="K4083" s="4"/>
      <c r="L4083" s="4"/>
    </row>
    <row r="4084" spans="11:12">
      <c r="K4084" s="4"/>
      <c r="L4084" s="4"/>
    </row>
    <row r="4085" spans="11:12">
      <c r="K4085" s="4"/>
      <c r="L4085" s="4"/>
    </row>
    <row r="4086" spans="11:12">
      <c r="K4086" s="4"/>
      <c r="L4086" s="4"/>
    </row>
    <row r="4087" spans="11:12">
      <c r="K4087" s="4"/>
      <c r="L4087" s="4"/>
    </row>
    <row r="4088" spans="11:12">
      <c r="K4088" s="4"/>
      <c r="L4088" s="4"/>
    </row>
    <row r="4089" spans="11:12">
      <c r="K4089" s="4"/>
      <c r="L4089" s="4"/>
    </row>
    <row r="4090" spans="11:12">
      <c r="K4090" s="4"/>
      <c r="L4090" s="4"/>
    </row>
    <row r="4091" spans="11:12">
      <c r="K4091" s="4"/>
      <c r="L4091" s="4"/>
    </row>
    <row r="4092" spans="11:12">
      <c r="K4092" s="4"/>
      <c r="L4092" s="4"/>
    </row>
    <row r="4093" spans="11:12">
      <c r="K4093" s="4"/>
      <c r="L4093" s="4"/>
    </row>
    <row r="4094" spans="11:12">
      <c r="K4094" s="4"/>
      <c r="L4094" s="4"/>
    </row>
    <row r="4095" spans="11:12">
      <c r="K4095" s="4"/>
      <c r="L4095" s="4"/>
    </row>
    <row r="4096" spans="11:12">
      <c r="K4096" s="4"/>
      <c r="L4096" s="4"/>
    </row>
    <row r="4097" spans="11:12">
      <c r="K4097" s="4"/>
      <c r="L4097" s="4"/>
    </row>
    <row r="4098" spans="11:12">
      <c r="K4098" s="4"/>
      <c r="L4098" s="4"/>
    </row>
    <row r="4099" spans="11:12">
      <c r="K4099" s="4"/>
      <c r="L4099" s="4"/>
    </row>
    <row r="4100" spans="11:12">
      <c r="K4100" s="4"/>
      <c r="L4100" s="4"/>
    </row>
    <row r="4101" spans="11:12">
      <c r="K4101" s="4"/>
      <c r="L4101" s="4"/>
    </row>
    <row r="4102" spans="11:12">
      <c r="K4102" s="4"/>
      <c r="L4102" s="4"/>
    </row>
    <row r="4103" spans="11:12">
      <c r="K4103" s="4"/>
      <c r="L4103" s="4"/>
    </row>
    <row r="4104" spans="11:12">
      <c r="K4104" s="4"/>
      <c r="L4104" s="4"/>
    </row>
    <row r="4105" spans="11:12">
      <c r="K4105" s="4"/>
      <c r="L4105" s="4"/>
    </row>
    <row r="4106" spans="11:12">
      <c r="K4106" s="4"/>
      <c r="L4106" s="4"/>
    </row>
    <row r="4107" spans="11:12">
      <c r="K4107" s="4"/>
      <c r="L4107" s="4"/>
    </row>
    <row r="4108" spans="11:12">
      <c r="K4108" s="4"/>
      <c r="L4108" s="4"/>
    </row>
    <row r="4109" spans="11:12">
      <c r="K4109" s="4"/>
      <c r="L4109" s="4"/>
    </row>
    <row r="4110" spans="11:12">
      <c r="K4110" s="4"/>
      <c r="L4110" s="4"/>
    </row>
    <row r="4111" spans="11:12">
      <c r="K4111" s="4"/>
      <c r="L4111" s="4"/>
    </row>
    <row r="4112" spans="11:12">
      <c r="K4112" s="4"/>
      <c r="L4112" s="4"/>
    </row>
    <row r="4113" spans="11:12">
      <c r="K4113" s="4"/>
      <c r="L4113" s="4"/>
    </row>
    <row r="4114" spans="11:12">
      <c r="K4114" s="4"/>
      <c r="L4114" s="4"/>
    </row>
    <row r="4115" spans="11:12">
      <c r="K4115" s="4"/>
      <c r="L4115" s="4"/>
    </row>
    <row r="4116" spans="11:12">
      <c r="K4116" s="4"/>
      <c r="L4116" s="4"/>
    </row>
    <row r="4117" spans="11:12">
      <c r="K4117" s="4"/>
      <c r="L4117" s="4"/>
    </row>
    <row r="4118" spans="11:12">
      <c r="K4118" s="4"/>
      <c r="L4118" s="4"/>
    </row>
    <row r="4119" spans="11:12">
      <c r="K4119" s="4"/>
      <c r="L4119" s="4"/>
    </row>
    <row r="4120" spans="11:12">
      <c r="K4120" s="4"/>
      <c r="L4120" s="4"/>
    </row>
    <row r="4121" spans="11:12">
      <c r="K4121" s="4"/>
      <c r="L4121" s="4"/>
    </row>
    <row r="4122" spans="11:12">
      <c r="K4122" s="4"/>
      <c r="L4122" s="4"/>
    </row>
    <row r="4123" spans="11:12">
      <c r="K4123" s="4"/>
      <c r="L4123" s="4"/>
    </row>
    <row r="4124" spans="11:12">
      <c r="K4124" s="4"/>
      <c r="L4124" s="4"/>
    </row>
    <row r="4125" spans="11:12">
      <c r="K4125" s="4"/>
      <c r="L4125" s="4"/>
    </row>
    <row r="4126" spans="11:12">
      <c r="K4126" s="4"/>
      <c r="L4126" s="4"/>
    </row>
    <row r="4127" spans="11:12">
      <c r="K4127" s="4"/>
      <c r="L4127" s="4"/>
    </row>
    <row r="4128" spans="11:12">
      <c r="K4128" s="4"/>
      <c r="L4128" s="4"/>
    </row>
    <row r="4129" spans="11:12">
      <c r="K4129" s="4"/>
      <c r="L4129" s="4"/>
    </row>
    <row r="4130" spans="11:12">
      <c r="K4130" s="4"/>
      <c r="L4130" s="4"/>
    </row>
    <row r="4131" spans="11:12">
      <c r="K4131" s="4"/>
      <c r="L4131" s="4"/>
    </row>
    <row r="4132" spans="11:12">
      <c r="K4132" s="4"/>
      <c r="L4132" s="4"/>
    </row>
    <row r="4133" spans="11:12">
      <c r="K4133" s="4"/>
      <c r="L4133" s="4"/>
    </row>
    <row r="4134" spans="11:12">
      <c r="K4134" s="4"/>
      <c r="L4134" s="4"/>
    </row>
    <row r="4135" spans="11:12">
      <c r="K4135" s="4"/>
      <c r="L4135" s="4"/>
    </row>
    <row r="4136" spans="11:12">
      <c r="K4136" s="4"/>
      <c r="L4136" s="4"/>
    </row>
    <row r="4137" spans="11:12">
      <c r="K4137" s="4"/>
      <c r="L4137" s="4"/>
    </row>
    <row r="4138" spans="11:12">
      <c r="K4138" s="4"/>
      <c r="L4138" s="4"/>
    </row>
    <row r="4139" spans="11:12">
      <c r="K4139" s="4"/>
      <c r="L4139" s="4"/>
    </row>
    <row r="4140" spans="11:12">
      <c r="K4140" s="4"/>
      <c r="L4140" s="4"/>
    </row>
    <row r="4141" spans="11:12">
      <c r="K4141" s="4"/>
      <c r="L4141" s="4"/>
    </row>
    <row r="4142" spans="11:12">
      <c r="K4142" s="4"/>
      <c r="L4142" s="4"/>
    </row>
    <row r="4143" spans="11:12">
      <c r="K4143" s="4"/>
      <c r="L4143" s="4"/>
    </row>
    <row r="4144" spans="11:12">
      <c r="K4144" s="4"/>
      <c r="L4144" s="4"/>
    </row>
    <row r="4145" spans="11:12">
      <c r="K4145" s="4"/>
      <c r="L4145" s="4"/>
    </row>
    <row r="4146" spans="11:12">
      <c r="K4146" s="4"/>
      <c r="L4146" s="4"/>
    </row>
    <row r="4147" spans="11:12">
      <c r="K4147" s="4"/>
      <c r="L4147" s="4"/>
    </row>
    <row r="4148" spans="11:12">
      <c r="K4148" s="4"/>
      <c r="L4148" s="4"/>
    </row>
    <row r="4149" spans="11:12">
      <c r="K4149" s="4"/>
      <c r="L4149" s="4"/>
    </row>
    <row r="4150" spans="11:12">
      <c r="K4150" s="4"/>
      <c r="L4150" s="4"/>
    </row>
    <row r="4151" spans="11:12">
      <c r="K4151" s="4"/>
      <c r="L4151" s="4"/>
    </row>
    <row r="4152" spans="11:12">
      <c r="K4152" s="4"/>
      <c r="L4152" s="4"/>
    </row>
    <row r="4153" spans="11:12">
      <c r="K4153" s="4"/>
      <c r="L4153" s="4"/>
    </row>
    <row r="4154" spans="11:12">
      <c r="K4154" s="4"/>
      <c r="L4154" s="4"/>
    </row>
    <row r="4155" spans="11:12">
      <c r="K4155" s="4"/>
      <c r="L4155" s="4"/>
    </row>
    <row r="4156" spans="11:12">
      <c r="K4156" s="4"/>
      <c r="L4156" s="4"/>
    </row>
    <row r="4157" spans="11:12">
      <c r="K4157" s="4"/>
      <c r="L4157" s="4"/>
    </row>
    <row r="4158" spans="11:12">
      <c r="K4158" s="4"/>
      <c r="L4158" s="4"/>
    </row>
    <row r="4159" spans="11:12">
      <c r="K4159" s="4"/>
      <c r="L4159" s="4"/>
    </row>
    <row r="4160" spans="11:12">
      <c r="K4160" s="4"/>
      <c r="L4160" s="4"/>
    </row>
    <row r="4161" spans="11:12">
      <c r="K4161" s="4"/>
      <c r="L4161" s="4"/>
    </row>
    <row r="4162" spans="11:12">
      <c r="K4162" s="4"/>
      <c r="L4162" s="4"/>
    </row>
    <row r="4163" spans="11:12">
      <c r="K4163" s="4"/>
      <c r="L4163" s="4"/>
    </row>
    <row r="4164" spans="11:12">
      <c r="K4164" s="4"/>
      <c r="L4164" s="4"/>
    </row>
    <row r="4165" spans="11:12">
      <c r="K4165" s="4"/>
      <c r="L4165" s="4"/>
    </row>
    <row r="4166" spans="11:12">
      <c r="K4166" s="4"/>
      <c r="L4166" s="4"/>
    </row>
    <row r="4167" spans="11:12">
      <c r="K4167" s="4"/>
      <c r="L4167" s="4"/>
    </row>
    <row r="4168" spans="11:12">
      <c r="K4168" s="4"/>
      <c r="L4168" s="4"/>
    </row>
    <row r="4169" spans="11:12">
      <c r="K4169" s="4"/>
      <c r="L4169" s="4"/>
    </row>
    <row r="4170" spans="11:12">
      <c r="K4170" s="4"/>
      <c r="L4170" s="4"/>
    </row>
    <row r="4171" spans="11:12">
      <c r="K4171" s="4"/>
      <c r="L4171" s="4"/>
    </row>
    <row r="4172" spans="11:12">
      <c r="K4172" s="4"/>
      <c r="L4172" s="4"/>
    </row>
    <row r="4173" spans="11:12">
      <c r="K4173" s="4"/>
      <c r="L4173" s="4"/>
    </row>
    <row r="4174" spans="11:12">
      <c r="K4174" s="4"/>
      <c r="L4174" s="4"/>
    </row>
    <row r="4175" spans="11:12">
      <c r="K4175" s="4"/>
      <c r="L4175" s="4"/>
    </row>
    <row r="4176" spans="11:12">
      <c r="K4176" s="4"/>
      <c r="L4176" s="4"/>
    </row>
    <row r="4177" spans="11:12">
      <c r="K4177" s="4"/>
      <c r="L4177" s="4"/>
    </row>
    <row r="4178" spans="11:12">
      <c r="K4178" s="4"/>
      <c r="L4178" s="4"/>
    </row>
    <row r="4179" spans="11:12">
      <c r="K4179" s="4"/>
      <c r="L4179" s="4"/>
    </row>
    <row r="4180" spans="11:12">
      <c r="K4180" s="4"/>
      <c r="L4180" s="4"/>
    </row>
    <row r="4181" spans="11:12">
      <c r="K4181" s="4"/>
      <c r="L4181" s="4"/>
    </row>
    <row r="4182" spans="11:12">
      <c r="K4182" s="4"/>
      <c r="L4182" s="4"/>
    </row>
    <row r="4183" spans="11:12">
      <c r="K4183" s="4"/>
      <c r="L4183" s="4"/>
    </row>
    <row r="4184" spans="11:12">
      <c r="K4184" s="4"/>
      <c r="L4184" s="4"/>
    </row>
    <row r="4185" spans="11:12">
      <c r="K4185" s="4"/>
      <c r="L4185" s="4"/>
    </row>
    <row r="4186" spans="11:12">
      <c r="K4186" s="4"/>
      <c r="L4186" s="4"/>
    </row>
    <row r="4187" spans="11:12">
      <c r="K4187" s="4"/>
      <c r="L4187" s="4"/>
    </row>
    <row r="4188" spans="11:12">
      <c r="K4188" s="4"/>
      <c r="L4188" s="4"/>
    </row>
    <row r="4189" spans="11:12">
      <c r="K4189" s="4"/>
      <c r="L4189" s="4"/>
    </row>
    <row r="4190" spans="11:12">
      <c r="K4190" s="4"/>
      <c r="L4190" s="4"/>
    </row>
    <row r="4191" spans="11:12">
      <c r="K4191" s="4"/>
      <c r="L4191" s="4"/>
    </row>
    <row r="4192" spans="11:12">
      <c r="K4192" s="4"/>
      <c r="L4192" s="4"/>
    </row>
    <row r="4193" spans="11:12">
      <c r="K4193" s="4"/>
      <c r="L4193" s="4"/>
    </row>
    <row r="4194" spans="11:12">
      <c r="K4194" s="4"/>
      <c r="L4194" s="4"/>
    </row>
    <row r="4195" spans="11:12">
      <c r="K4195" s="4"/>
      <c r="L4195" s="4"/>
    </row>
    <row r="4196" spans="11:12">
      <c r="K4196" s="4"/>
      <c r="L4196" s="4"/>
    </row>
    <row r="4197" spans="11:12">
      <c r="K4197" s="4"/>
      <c r="L4197" s="4"/>
    </row>
    <row r="4198" spans="11:12">
      <c r="K4198" s="4"/>
      <c r="L4198" s="4"/>
    </row>
    <row r="4199" spans="11:12">
      <c r="K4199" s="4"/>
      <c r="L4199" s="4"/>
    </row>
    <row r="4200" spans="11:12">
      <c r="K4200" s="4"/>
      <c r="L4200" s="4"/>
    </row>
    <row r="4201" spans="11:12">
      <c r="K4201" s="4"/>
      <c r="L4201" s="4"/>
    </row>
    <row r="4202" spans="11:12">
      <c r="K4202" s="4"/>
      <c r="L4202" s="4"/>
    </row>
    <row r="4203" spans="11:12">
      <c r="K4203" s="4"/>
      <c r="L4203" s="4"/>
    </row>
    <row r="4204" spans="11:12">
      <c r="K4204" s="4"/>
      <c r="L4204" s="4"/>
    </row>
    <row r="4205" spans="11:12">
      <c r="K4205" s="4"/>
      <c r="L4205" s="4"/>
    </row>
    <row r="4206" spans="11:12">
      <c r="K4206" s="4"/>
      <c r="L4206" s="4"/>
    </row>
    <row r="4207" spans="11:12">
      <c r="K4207" s="4"/>
      <c r="L4207" s="4"/>
    </row>
    <row r="4208" spans="11:12">
      <c r="K4208" s="4"/>
      <c r="L4208" s="4"/>
    </row>
    <row r="4209" spans="11:12">
      <c r="K4209" s="4"/>
      <c r="L4209" s="4"/>
    </row>
    <row r="4210" spans="11:12">
      <c r="K4210" s="4"/>
      <c r="L4210" s="4"/>
    </row>
    <row r="4211" spans="11:12">
      <c r="K4211" s="4"/>
      <c r="L4211" s="4"/>
    </row>
    <row r="4212" spans="11:12">
      <c r="K4212" s="4"/>
      <c r="L4212" s="4"/>
    </row>
    <row r="4213" spans="11:12">
      <c r="K4213" s="4"/>
      <c r="L4213" s="4"/>
    </row>
    <row r="4214" spans="11:12">
      <c r="K4214" s="4"/>
      <c r="L4214" s="4"/>
    </row>
    <row r="4215" spans="11:12">
      <c r="K4215" s="4"/>
      <c r="L4215" s="4"/>
    </row>
    <row r="4216" spans="11:12">
      <c r="K4216" s="4"/>
      <c r="L4216" s="4"/>
    </row>
    <row r="4217" spans="11:12">
      <c r="K4217" s="4"/>
      <c r="L4217" s="4"/>
    </row>
    <row r="4218" spans="11:12">
      <c r="K4218" s="4"/>
      <c r="L4218" s="4"/>
    </row>
    <row r="4219" spans="11:12">
      <c r="K4219" s="4"/>
      <c r="L4219" s="4"/>
    </row>
    <row r="4220" spans="11:12">
      <c r="K4220" s="4"/>
      <c r="L4220" s="4"/>
    </row>
    <row r="4221" spans="11:12">
      <c r="K4221" s="4"/>
      <c r="L4221" s="4"/>
    </row>
    <row r="4222" spans="11:12">
      <c r="K4222" s="4"/>
      <c r="L4222" s="4"/>
    </row>
    <row r="4223" spans="11:12">
      <c r="K4223" s="4"/>
      <c r="L4223" s="4"/>
    </row>
    <row r="4224" spans="11:12">
      <c r="K4224" s="4"/>
      <c r="L4224" s="4"/>
    </row>
    <row r="4225" spans="11:12">
      <c r="K4225" s="4"/>
      <c r="L4225" s="4"/>
    </row>
    <row r="4226" spans="11:12">
      <c r="K4226" s="4"/>
      <c r="L4226" s="4"/>
    </row>
    <row r="4227" spans="11:12">
      <c r="K4227" s="4"/>
      <c r="L4227" s="4"/>
    </row>
    <row r="4228" spans="11:12">
      <c r="K4228" s="4"/>
      <c r="L4228" s="4"/>
    </row>
    <row r="4229" spans="11:12">
      <c r="K4229" s="4"/>
      <c r="L4229" s="4"/>
    </row>
    <row r="4230" spans="11:12">
      <c r="K4230" s="4"/>
      <c r="L4230" s="4"/>
    </row>
    <row r="4231" spans="11:12">
      <c r="K4231" s="4"/>
      <c r="L4231" s="4"/>
    </row>
    <row r="4232" spans="11:12">
      <c r="K4232" s="4"/>
      <c r="L4232" s="4"/>
    </row>
    <row r="4233" spans="11:12">
      <c r="K4233" s="4"/>
      <c r="L4233" s="4"/>
    </row>
    <row r="4234" spans="11:12">
      <c r="K4234" s="4"/>
      <c r="L4234" s="4"/>
    </row>
    <row r="4235" spans="11:12">
      <c r="K4235" s="4"/>
      <c r="L4235" s="4"/>
    </row>
    <row r="4236" spans="11:12">
      <c r="K4236" s="4"/>
      <c r="L4236" s="4"/>
    </row>
    <row r="4237" spans="11:12">
      <c r="K4237" s="4"/>
      <c r="L4237" s="4"/>
    </row>
    <row r="4238" spans="11:12">
      <c r="K4238" s="4"/>
      <c r="L4238" s="4"/>
    </row>
    <row r="4239" spans="11:12">
      <c r="K4239" s="4"/>
      <c r="L4239" s="4"/>
    </row>
    <row r="4240" spans="11:12">
      <c r="K4240" s="4"/>
      <c r="L4240" s="4"/>
    </row>
    <row r="4241" spans="11:12">
      <c r="K4241" s="4"/>
      <c r="L4241" s="4"/>
    </row>
    <row r="4242" spans="11:12">
      <c r="K4242" s="4"/>
      <c r="L4242" s="4"/>
    </row>
    <row r="4243" spans="11:12">
      <c r="K4243" s="4"/>
      <c r="L4243" s="4"/>
    </row>
    <row r="4244" spans="11:12">
      <c r="K4244" s="4"/>
      <c r="L4244" s="4"/>
    </row>
    <row r="4245" spans="11:12">
      <c r="K4245" s="4"/>
      <c r="L4245" s="4"/>
    </row>
    <row r="4246" spans="11:12">
      <c r="K4246" s="4"/>
      <c r="L4246" s="4"/>
    </row>
    <row r="4247" spans="11:12">
      <c r="K4247" s="4"/>
      <c r="L4247" s="4"/>
    </row>
    <row r="4248" spans="11:12">
      <c r="K4248" s="4"/>
      <c r="L4248" s="4"/>
    </row>
    <row r="4249" spans="11:12">
      <c r="K4249" s="4"/>
      <c r="L4249" s="4"/>
    </row>
    <row r="4250" spans="11:12">
      <c r="K4250" s="4"/>
      <c r="L4250" s="4"/>
    </row>
    <row r="4251" spans="11:12">
      <c r="K4251" s="4"/>
      <c r="L4251" s="4"/>
    </row>
    <row r="4252" spans="11:12">
      <c r="K4252" s="4"/>
      <c r="L4252" s="4"/>
    </row>
    <row r="4253" spans="11:12">
      <c r="K4253" s="4"/>
      <c r="L4253" s="4"/>
    </row>
    <row r="4254" spans="11:12">
      <c r="K4254" s="4"/>
      <c r="L4254" s="4"/>
    </row>
    <row r="4255" spans="11:12">
      <c r="K4255" s="4"/>
      <c r="L4255" s="4"/>
    </row>
    <row r="4256" spans="11:12">
      <c r="K4256" s="4"/>
      <c r="L4256" s="4"/>
    </row>
    <row r="4257" spans="11:12">
      <c r="K4257" s="4"/>
      <c r="L4257" s="4"/>
    </row>
    <row r="4258" spans="11:12">
      <c r="K4258" s="4"/>
      <c r="L4258" s="4"/>
    </row>
    <row r="4259" spans="11:12">
      <c r="K4259" s="4"/>
      <c r="L4259" s="4"/>
    </row>
    <row r="4260" spans="11:12">
      <c r="K4260" s="4"/>
      <c r="L4260" s="4"/>
    </row>
    <row r="4261" spans="11:12">
      <c r="K4261" s="4"/>
      <c r="L4261" s="4"/>
    </row>
    <row r="4262" spans="11:12">
      <c r="K4262" s="4"/>
      <c r="L4262" s="4"/>
    </row>
    <row r="4263" spans="11:12">
      <c r="K4263" s="4"/>
      <c r="L4263" s="4"/>
    </row>
    <row r="4264" spans="11:12">
      <c r="K4264" s="4"/>
      <c r="L4264" s="4"/>
    </row>
    <row r="4265" spans="11:12">
      <c r="K4265" s="4"/>
      <c r="L4265" s="4"/>
    </row>
    <row r="4266" spans="11:12">
      <c r="K4266" s="4"/>
      <c r="L4266" s="4"/>
    </row>
    <row r="4267" spans="11:12">
      <c r="K4267" s="4"/>
      <c r="L4267" s="4"/>
    </row>
    <row r="4268" spans="11:12">
      <c r="K4268" s="4"/>
      <c r="L4268" s="4"/>
    </row>
    <row r="4269" spans="11:12">
      <c r="K4269" s="4"/>
      <c r="L4269" s="4"/>
    </row>
    <row r="4270" spans="11:12">
      <c r="K4270" s="4"/>
      <c r="L4270" s="4"/>
    </row>
    <row r="4271" spans="11:12">
      <c r="K4271" s="4"/>
      <c r="L4271" s="4"/>
    </row>
    <row r="4272" spans="11:12">
      <c r="K4272" s="4"/>
      <c r="L4272" s="4"/>
    </row>
    <row r="4273" spans="11:12">
      <c r="K4273" s="4"/>
      <c r="L4273" s="4"/>
    </row>
    <row r="4274" spans="11:12">
      <c r="K4274" s="4"/>
      <c r="L4274" s="4"/>
    </row>
    <row r="4275" spans="11:12">
      <c r="K4275" s="4"/>
      <c r="L4275" s="4"/>
    </row>
    <row r="4276" spans="11:12">
      <c r="K4276" s="4"/>
      <c r="L4276" s="4"/>
    </row>
    <row r="4277" spans="11:12">
      <c r="K4277" s="4"/>
      <c r="L4277" s="4"/>
    </row>
    <row r="4278" spans="11:12">
      <c r="K4278" s="4"/>
      <c r="L4278" s="4"/>
    </row>
    <row r="4279" spans="11:12">
      <c r="K4279" s="4"/>
      <c r="L4279" s="4"/>
    </row>
    <row r="4280" spans="11:12">
      <c r="K4280" s="4"/>
      <c r="L4280" s="4"/>
    </row>
    <row r="4281" spans="11:12">
      <c r="K4281" s="4"/>
      <c r="L4281" s="4"/>
    </row>
    <row r="4282" spans="11:12">
      <c r="K4282" s="4"/>
      <c r="L4282" s="4"/>
    </row>
    <row r="4283" spans="11:12">
      <c r="K4283" s="4"/>
      <c r="L4283" s="4"/>
    </row>
    <row r="4284" spans="11:12">
      <c r="K4284" s="4"/>
      <c r="L4284" s="4"/>
    </row>
    <row r="4285" spans="11:12">
      <c r="K4285" s="4"/>
      <c r="L4285" s="4"/>
    </row>
    <row r="4286" spans="11:12">
      <c r="K4286" s="4"/>
      <c r="L4286" s="4"/>
    </row>
    <row r="4287" spans="11:12">
      <c r="K4287" s="4"/>
      <c r="L4287" s="4"/>
    </row>
    <row r="4288" spans="11:12">
      <c r="K4288" s="4"/>
      <c r="L4288" s="4"/>
    </row>
    <row r="4289" spans="11:12">
      <c r="K4289" s="4"/>
      <c r="L4289" s="4"/>
    </row>
    <row r="4290" spans="11:12">
      <c r="K4290" s="4"/>
      <c r="L4290" s="4"/>
    </row>
    <row r="4291" spans="11:12">
      <c r="K4291" s="4"/>
      <c r="L4291" s="4"/>
    </row>
    <row r="4292" spans="11:12">
      <c r="K4292" s="4"/>
      <c r="L4292" s="4"/>
    </row>
    <row r="4293" spans="11:12">
      <c r="K4293" s="4"/>
      <c r="L4293" s="4"/>
    </row>
    <row r="4294" spans="11:12">
      <c r="K4294" s="4"/>
      <c r="L4294" s="4"/>
    </row>
    <row r="4295" spans="11:12">
      <c r="K4295" s="4"/>
      <c r="L4295" s="4"/>
    </row>
    <row r="4296" spans="11:12">
      <c r="K4296" s="4"/>
      <c r="L4296" s="4"/>
    </row>
    <row r="4297" spans="11:12">
      <c r="K4297" s="4"/>
      <c r="L4297" s="4"/>
    </row>
    <row r="4298" spans="11:12">
      <c r="K4298" s="4"/>
      <c r="L4298" s="4"/>
    </row>
    <row r="4299" spans="11:12">
      <c r="K4299" s="4"/>
      <c r="L4299" s="4"/>
    </row>
    <row r="4300" spans="11:12">
      <c r="K4300" s="4"/>
      <c r="L4300" s="4"/>
    </row>
    <row r="4301" spans="11:12">
      <c r="K4301" s="4"/>
      <c r="L4301" s="4"/>
    </row>
    <row r="4302" spans="11:12">
      <c r="K4302" s="4"/>
      <c r="L4302" s="4"/>
    </row>
    <row r="4303" spans="11:12">
      <c r="K4303" s="4"/>
      <c r="L4303" s="4"/>
    </row>
    <row r="4304" spans="11:12">
      <c r="K4304" s="4"/>
      <c r="L4304" s="4"/>
    </row>
    <row r="4305" spans="11:12">
      <c r="K4305" s="4"/>
      <c r="L4305" s="4"/>
    </row>
    <row r="4306" spans="11:12">
      <c r="K4306" s="4"/>
      <c r="L4306" s="4"/>
    </row>
    <row r="4307" spans="11:12">
      <c r="K4307" s="4"/>
      <c r="L4307" s="4"/>
    </row>
    <row r="4308" spans="11:12">
      <c r="K4308" s="4"/>
      <c r="L4308" s="4"/>
    </row>
    <row r="4309" spans="11:12">
      <c r="K4309" s="4"/>
      <c r="L4309" s="4"/>
    </row>
    <row r="4310" spans="11:12">
      <c r="K4310" s="4"/>
      <c r="L4310" s="4"/>
    </row>
    <row r="4311" spans="11:12">
      <c r="K4311" s="4"/>
      <c r="L4311" s="4"/>
    </row>
    <row r="4312" spans="11:12">
      <c r="K4312" s="4"/>
      <c r="L4312" s="4"/>
    </row>
    <row r="4313" spans="11:12">
      <c r="K4313" s="4"/>
      <c r="L4313" s="4"/>
    </row>
    <row r="4314" spans="11:12">
      <c r="K4314" s="4"/>
      <c r="L4314" s="4"/>
    </row>
    <row r="4315" spans="11:12">
      <c r="K4315" s="4"/>
      <c r="L4315" s="4"/>
    </row>
    <row r="4316" spans="11:12">
      <c r="K4316" s="4"/>
      <c r="L4316" s="4"/>
    </row>
    <row r="4317" spans="11:12">
      <c r="K4317" s="4"/>
      <c r="L4317" s="4"/>
    </row>
    <row r="4318" spans="11:12">
      <c r="K4318" s="4"/>
      <c r="L4318" s="4"/>
    </row>
    <row r="4319" spans="11:12">
      <c r="K4319" s="4"/>
      <c r="L4319" s="4"/>
    </row>
    <row r="4320" spans="11:12">
      <c r="K4320" s="4"/>
      <c r="L4320" s="4"/>
    </row>
    <row r="4321" spans="11:12">
      <c r="K4321" s="4"/>
      <c r="L4321" s="4"/>
    </row>
    <row r="4322" spans="11:12">
      <c r="K4322" s="4"/>
      <c r="L4322" s="4"/>
    </row>
    <row r="4323" spans="11:12">
      <c r="K4323" s="4"/>
      <c r="L4323" s="4"/>
    </row>
    <row r="4324" spans="11:12">
      <c r="K4324" s="4"/>
      <c r="L4324" s="4"/>
    </row>
    <row r="4325" spans="11:12">
      <c r="K4325" s="4"/>
      <c r="L4325" s="4"/>
    </row>
    <row r="4326" spans="11:12">
      <c r="K4326" s="4"/>
      <c r="L4326" s="4"/>
    </row>
    <row r="4327" spans="11:12">
      <c r="K4327" s="4"/>
      <c r="L4327" s="4"/>
    </row>
    <row r="4328" spans="11:12">
      <c r="K4328" s="4"/>
      <c r="L4328" s="4"/>
    </row>
    <row r="4329" spans="11:12">
      <c r="K4329" s="4"/>
      <c r="L4329" s="4"/>
    </row>
    <row r="4330" spans="11:12">
      <c r="K4330" s="4"/>
      <c r="L4330" s="4"/>
    </row>
    <row r="4331" spans="11:12">
      <c r="K4331" s="4"/>
      <c r="L4331" s="4"/>
    </row>
    <row r="4332" spans="11:12">
      <c r="K4332" s="4"/>
      <c r="L4332" s="4"/>
    </row>
    <row r="4333" spans="11:12">
      <c r="K4333" s="4"/>
      <c r="L4333" s="4"/>
    </row>
    <row r="4334" spans="11:12">
      <c r="K4334" s="4"/>
      <c r="L4334" s="4"/>
    </row>
    <row r="4335" spans="11:12">
      <c r="K4335" s="4"/>
      <c r="L4335" s="4"/>
    </row>
    <row r="4336" spans="11:12">
      <c r="K4336" s="4"/>
      <c r="L4336" s="4"/>
    </row>
    <row r="4337" spans="11:12">
      <c r="K4337" s="4"/>
      <c r="L4337" s="4"/>
    </row>
    <row r="4338" spans="11:12">
      <c r="K4338" s="4"/>
      <c r="L4338" s="4"/>
    </row>
    <row r="4339" spans="11:12">
      <c r="K4339" s="4"/>
      <c r="L4339" s="4"/>
    </row>
    <row r="4340" spans="11:12">
      <c r="K4340" s="4"/>
      <c r="L4340" s="4"/>
    </row>
    <row r="4341" spans="11:12">
      <c r="K4341" s="4"/>
      <c r="L4341" s="4"/>
    </row>
    <row r="4342" spans="11:12">
      <c r="K4342" s="4"/>
      <c r="L4342" s="4"/>
    </row>
    <row r="4343" spans="11:12">
      <c r="K4343" s="4"/>
      <c r="L4343" s="4"/>
    </row>
    <row r="4344" spans="11:12">
      <c r="K4344" s="4"/>
      <c r="L4344" s="4"/>
    </row>
    <row r="4345" spans="11:12">
      <c r="K4345" s="4"/>
      <c r="L4345" s="4"/>
    </row>
    <row r="4346" spans="11:12">
      <c r="K4346" s="4"/>
      <c r="L4346" s="4"/>
    </row>
    <row r="4347" spans="11:12">
      <c r="K4347" s="4"/>
      <c r="L4347" s="4"/>
    </row>
    <row r="4348" spans="11:12">
      <c r="K4348" s="4"/>
      <c r="L4348" s="4"/>
    </row>
    <row r="4349" spans="11:12">
      <c r="K4349" s="4"/>
      <c r="L4349" s="4"/>
    </row>
    <row r="4350" spans="11:12">
      <c r="K4350" s="4"/>
      <c r="L4350" s="4"/>
    </row>
    <row r="4351" spans="11:12">
      <c r="K4351" s="4"/>
      <c r="L4351" s="4"/>
    </row>
    <row r="4352" spans="11:12">
      <c r="K4352" s="4"/>
      <c r="L4352" s="4"/>
    </row>
    <row r="4353" spans="11:12">
      <c r="K4353" s="4"/>
      <c r="L4353" s="4"/>
    </row>
    <row r="4354" spans="11:12">
      <c r="K4354" s="4"/>
      <c r="L4354" s="4"/>
    </row>
    <row r="4355" spans="11:12">
      <c r="K4355" s="4"/>
      <c r="L4355" s="4"/>
    </row>
    <row r="4356" spans="11:12">
      <c r="K4356" s="4"/>
      <c r="L4356" s="4"/>
    </row>
    <row r="4357" spans="11:12">
      <c r="K4357" s="4"/>
      <c r="L4357" s="4"/>
    </row>
    <row r="4358" spans="11:12">
      <c r="K4358" s="4"/>
      <c r="L4358" s="4"/>
    </row>
    <row r="4359" spans="11:12">
      <c r="K4359" s="4"/>
      <c r="L4359" s="4"/>
    </row>
    <row r="4360" spans="11:12">
      <c r="K4360" s="4"/>
      <c r="L4360" s="4"/>
    </row>
    <row r="4361" spans="11:12">
      <c r="K4361" s="4"/>
      <c r="L4361" s="4"/>
    </row>
    <row r="4362" spans="11:12">
      <c r="K4362" s="4"/>
      <c r="L4362" s="4"/>
    </row>
    <row r="4363" spans="11:12">
      <c r="K4363" s="4"/>
      <c r="L4363" s="4"/>
    </row>
    <row r="4364" spans="11:12">
      <c r="K4364" s="4"/>
      <c r="L4364" s="4"/>
    </row>
    <row r="4365" spans="11:12">
      <c r="K4365" s="4"/>
      <c r="L4365" s="4"/>
    </row>
    <row r="4366" spans="11:12">
      <c r="K4366" s="4"/>
      <c r="L4366" s="4"/>
    </row>
    <row r="4367" spans="11:12">
      <c r="K4367" s="4"/>
      <c r="L4367" s="4"/>
    </row>
    <row r="4368" spans="11:12">
      <c r="K4368" s="4"/>
      <c r="L4368" s="4"/>
    </row>
    <row r="4369" spans="11:12">
      <c r="K4369" s="4"/>
      <c r="L4369" s="4"/>
    </row>
    <row r="4370" spans="11:12">
      <c r="K4370" s="4"/>
      <c r="L4370" s="4"/>
    </row>
    <row r="4371" spans="11:12">
      <c r="K4371" s="4"/>
      <c r="L4371" s="4"/>
    </row>
    <row r="4372" spans="11:12">
      <c r="K4372" s="4"/>
      <c r="L4372" s="4"/>
    </row>
    <row r="4373" spans="11:12">
      <c r="K4373" s="4"/>
      <c r="L4373" s="4"/>
    </row>
    <row r="4374" spans="11:12">
      <c r="K4374" s="4"/>
      <c r="L4374" s="4"/>
    </row>
    <row r="4375" spans="11:12">
      <c r="K4375" s="4"/>
      <c r="L4375" s="4"/>
    </row>
    <row r="4376" spans="11:12">
      <c r="K4376" s="4"/>
      <c r="L4376" s="4"/>
    </row>
    <row r="4377" spans="11:12">
      <c r="K4377" s="4"/>
      <c r="L4377" s="4"/>
    </row>
    <row r="4378" spans="11:12">
      <c r="K4378" s="4"/>
      <c r="L4378" s="4"/>
    </row>
    <row r="4379" spans="11:12">
      <c r="K4379" s="4"/>
      <c r="L4379" s="4"/>
    </row>
    <row r="4380" spans="11:12">
      <c r="K4380" s="4"/>
      <c r="L4380" s="4"/>
    </row>
    <row r="4381" spans="11:12">
      <c r="K4381" s="4"/>
      <c r="L4381" s="4"/>
    </row>
    <row r="4382" spans="11:12">
      <c r="K4382" s="4"/>
      <c r="L4382" s="4"/>
    </row>
    <row r="4383" spans="11:12">
      <c r="K4383" s="4"/>
      <c r="L4383" s="4"/>
    </row>
    <row r="4384" spans="11:12">
      <c r="K4384" s="4"/>
      <c r="L4384" s="4"/>
    </row>
    <row r="4385" spans="11:12">
      <c r="K4385" s="4"/>
      <c r="L4385" s="4"/>
    </row>
    <row r="4386" spans="11:12">
      <c r="K4386" s="4"/>
      <c r="L4386" s="4"/>
    </row>
    <row r="4387" spans="11:12">
      <c r="K4387" s="4"/>
      <c r="L4387" s="4"/>
    </row>
    <row r="4388" spans="11:12">
      <c r="K4388" s="4"/>
      <c r="L4388" s="4"/>
    </row>
    <row r="4389" spans="11:12">
      <c r="K4389" s="4"/>
      <c r="L4389" s="4"/>
    </row>
    <row r="4390" spans="11:12">
      <c r="K4390" s="4"/>
      <c r="L4390" s="4"/>
    </row>
    <row r="4391" spans="11:12">
      <c r="K4391" s="4"/>
      <c r="L4391" s="4"/>
    </row>
    <row r="4392" spans="11:12">
      <c r="K4392" s="4"/>
      <c r="L4392" s="4"/>
    </row>
    <row r="4393" spans="11:12">
      <c r="K4393" s="4"/>
      <c r="L4393" s="4"/>
    </row>
    <row r="4394" spans="11:12">
      <c r="K4394" s="4"/>
      <c r="L4394" s="4"/>
    </row>
    <row r="4395" spans="11:12">
      <c r="K4395" s="4"/>
      <c r="L4395" s="4"/>
    </row>
    <row r="4396" spans="11:12">
      <c r="K4396" s="4"/>
      <c r="L4396" s="4"/>
    </row>
    <row r="4397" spans="11:12">
      <c r="K4397" s="4"/>
      <c r="L4397" s="4"/>
    </row>
    <row r="4398" spans="11:12">
      <c r="K4398" s="4"/>
      <c r="L4398" s="4"/>
    </row>
    <row r="4399" spans="11:12">
      <c r="K4399" s="4"/>
      <c r="L4399" s="4"/>
    </row>
    <row r="4400" spans="11:12">
      <c r="K4400" s="4"/>
      <c r="L4400" s="4"/>
    </row>
    <row r="4401" spans="11:12">
      <c r="K4401" s="4"/>
      <c r="L4401" s="4"/>
    </row>
    <row r="4402" spans="11:12">
      <c r="K4402" s="4"/>
      <c r="L4402" s="4"/>
    </row>
    <row r="4403" spans="11:12">
      <c r="K4403" s="4"/>
      <c r="L4403" s="4"/>
    </row>
    <row r="4404" spans="11:12">
      <c r="K4404" s="4"/>
      <c r="L4404" s="4"/>
    </row>
    <row r="4405" spans="11:12">
      <c r="K4405" s="4"/>
      <c r="L4405" s="4"/>
    </row>
    <row r="4406" spans="11:12">
      <c r="K4406" s="4"/>
      <c r="L4406" s="4"/>
    </row>
    <row r="4407" spans="11:12">
      <c r="K4407" s="4"/>
      <c r="L4407" s="4"/>
    </row>
    <row r="4408" spans="11:12">
      <c r="K4408" s="4"/>
      <c r="L4408" s="4"/>
    </row>
    <row r="4409" spans="11:12">
      <c r="K4409" s="4"/>
      <c r="L4409" s="4"/>
    </row>
    <row r="4410" spans="11:12">
      <c r="K4410" s="4"/>
      <c r="L4410" s="4"/>
    </row>
    <row r="4411" spans="11:12">
      <c r="K4411" s="4"/>
      <c r="L4411" s="4"/>
    </row>
    <row r="4412" spans="11:12">
      <c r="K4412" s="4"/>
      <c r="L4412" s="4"/>
    </row>
    <row r="4413" spans="11:12">
      <c r="K4413" s="4"/>
      <c r="L4413" s="4"/>
    </row>
    <row r="4414" spans="11:12">
      <c r="K4414" s="4"/>
      <c r="L4414" s="4"/>
    </row>
    <row r="4415" spans="11:12">
      <c r="K4415" s="4"/>
      <c r="L4415" s="4"/>
    </row>
    <row r="4416" spans="11:12">
      <c r="K4416" s="4"/>
      <c r="L4416" s="4"/>
    </row>
    <row r="4417" spans="11:12">
      <c r="K4417" s="4"/>
      <c r="L4417" s="4"/>
    </row>
    <row r="4418" spans="11:12">
      <c r="K4418" s="4"/>
      <c r="L4418" s="4"/>
    </row>
    <row r="4419" spans="11:12">
      <c r="K4419" s="4"/>
      <c r="L4419" s="4"/>
    </row>
    <row r="4420" spans="11:12">
      <c r="K4420" s="4"/>
      <c r="L4420" s="4"/>
    </row>
    <row r="4421" spans="11:12">
      <c r="K4421" s="4"/>
      <c r="L4421" s="4"/>
    </row>
    <row r="4422" spans="11:12">
      <c r="K4422" s="4"/>
      <c r="L4422" s="4"/>
    </row>
    <row r="4423" spans="11:12">
      <c r="K4423" s="4"/>
      <c r="L4423" s="4"/>
    </row>
    <row r="4424" spans="11:12">
      <c r="K4424" s="4"/>
      <c r="L4424" s="4"/>
    </row>
    <row r="4425" spans="11:12">
      <c r="K4425" s="4"/>
      <c r="L4425" s="4"/>
    </row>
    <row r="4426" spans="11:12">
      <c r="K4426" s="4"/>
      <c r="L4426" s="4"/>
    </row>
    <row r="4427" spans="11:12">
      <c r="K4427" s="4"/>
      <c r="L4427" s="4"/>
    </row>
    <row r="4428" spans="11:12">
      <c r="K4428" s="4"/>
      <c r="L4428" s="4"/>
    </row>
    <row r="4429" spans="11:12">
      <c r="K4429" s="4"/>
      <c r="L4429" s="4"/>
    </row>
    <row r="4430" spans="11:12">
      <c r="K4430" s="4"/>
      <c r="L4430" s="4"/>
    </row>
    <row r="4431" spans="11:12">
      <c r="K4431" s="4"/>
      <c r="L4431" s="4"/>
    </row>
    <row r="4432" spans="11:12">
      <c r="K4432" s="4"/>
      <c r="L4432" s="4"/>
    </row>
    <row r="4433" spans="11:12">
      <c r="K4433" s="4"/>
      <c r="L4433" s="4"/>
    </row>
    <row r="4434" spans="11:12">
      <c r="K4434" s="4"/>
      <c r="L4434" s="4"/>
    </row>
    <row r="4435" spans="11:12">
      <c r="K4435" s="4"/>
      <c r="L4435" s="4"/>
    </row>
    <row r="4436" spans="11:12">
      <c r="K4436" s="4"/>
      <c r="L4436" s="4"/>
    </row>
    <row r="4437" spans="11:12">
      <c r="K4437" s="4"/>
      <c r="L4437" s="4"/>
    </row>
    <row r="4438" spans="11:12">
      <c r="K4438" s="4"/>
      <c r="L4438" s="4"/>
    </row>
    <row r="4439" spans="11:12">
      <c r="K4439" s="4"/>
      <c r="L4439" s="4"/>
    </row>
    <row r="4440" spans="11:12">
      <c r="K4440" s="4"/>
      <c r="L4440" s="4"/>
    </row>
    <row r="4441" spans="11:12">
      <c r="K4441" s="4"/>
      <c r="L4441" s="4"/>
    </row>
    <row r="4442" spans="11:12">
      <c r="K4442" s="4"/>
      <c r="L4442" s="4"/>
    </row>
    <row r="4443" spans="11:12">
      <c r="K4443" s="4"/>
      <c r="L4443" s="4"/>
    </row>
    <row r="4444" spans="11:12">
      <c r="K4444" s="4"/>
      <c r="L4444" s="4"/>
    </row>
    <row r="4445" spans="11:12">
      <c r="K4445" s="4"/>
      <c r="L4445" s="4"/>
    </row>
    <row r="4446" spans="11:12">
      <c r="K4446" s="4"/>
      <c r="L4446" s="4"/>
    </row>
    <row r="4447" spans="11:12">
      <c r="K4447" s="4"/>
      <c r="L4447" s="4"/>
    </row>
    <row r="4448" spans="11:12">
      <c r="K4448" s="4"/>
      <c r="L4448" s="4"/>
    </row>
    <row r="4449" spans="11:12">
      <c r="K4449" s="4"/>
      <c r="L4449" s="4"/>
    </row>
    <row r="4450" spans="11:12">
      <c r="K4450" s="4"/>
      <c r="L4450" s="4"/>
    </row>
    <row r="4451" spans="11:12">
      <c r="K4451" s="4"/>
      <c r="L4451" s="4"/>
    </row>
    <row r="4452" spans="11:12">
      <c r="K4452" s="4"/>
      <c r="L4452" s="4"/>
    </row>
    <row r="4453" spans="11:12">
      <c r="K4453" s="4"/>
      <c r="L4453" s="4"/>
    </row>
    <row r="4454" spans="11:12">
      <c r="K4454" s="4"/>
      <c r="L4454" s="4"/>
    </row>
    <row r="4455" spans="11:12">
      <c r="K4455" s="4"/>
      <c r="L4455" s="4"/>
    </row>
    <row r="4456" spans="11:12">
      <c r="K4456" s="4"/>
      <c r="L4456" s="4"/>
    </row>
    <row r="4457" spans="11:12">
      <c r="K4457" s="4"/>
      <c r="L4457" s="4"/>
    </row>
    <row r="4458" spans="11:12">
      <c r="K4458" s="4"/>
      <c r="L4458" s="4"/>
    </row>
    <row r="4459" spans="11:12">
      <c r="K4459" s="4"/>
      <c r="L4459" s="4"/>
    </row>
    <row r="4460" spans="11:12">
      <c r="K4460" s="4"/>
      <c r="L4460" s="4"/>
    </row>
    <row r="4461" spans="11:12">
      <c r="K4461" s="4"/>
      <c r="L4461" s="4"/>
    </row>
    <row r="4462" spans="11:12">
      <c r="K4462" s="4"/>
      <c r="L4462" s="4"/>
    </row>
    <row r="4463" spans="11:12">
      <c r="K4463" s="4"/>
      <c r="L4463" s="4"/>
    </row>
    <row r="4464" spans="11:12">
      <c r="K4464" s="4"/>
      <c r="L4464" s="4"/>
    </row>
    <row r="4465" spans="11:12">
      <c r="K4465" s="4"/>
      <c r="L4465" s="4"/>
    </row>
    <row r="4466" spans="11:12">
      <c r="K4466" s="4"/>
      <c r="L4466" s="4"/>
    </row>
    <row r="4467" spans="11:12">
      <c r="K4467" s="4"/>
      <c r="L4467" s="4"/>
    </row>
    <row r="4468" spans="11:12">
      <c r="K4468" s="4"/>
      <c r="L4468" s="4"/>
    </row>
    <row r="4469" spans="11:12">
      <c r="K4469" s="4"/>
      <c r="L4469" s="4"/>
    </row>
    <row r="4470" spans="11:12">
      <c r="K4470" s="4"/>
      <c r="L4470" s="4"/>
    </row>
    <row r="4471" spans="11:12">
      <c r="K4471" s="4"/>
      <c r="L4471" s="4"/>
    </row>
    <row r="4472" spans="11:12">
      <c r="K4472" s="4"/>
      <c r="L4472" s="4"/>
    </row>
    <row r="4473" spans="11:12">
      <c r="K4473" s="4"/>
      <c r="L4473" s="4"/>
    </row>
    <row r="4474" spans="11:12">
      <c r="K4474" s="4"/>
      <c r="L4474" s="4"/>
    </row>
    <row r="4475" spans="11:12">
      <c r="K4475" s="4"/>
      <c r="L4475" s="4"/>
    </row>
    <row r="4476" spans="11:12">
      <c r="K4476" s="4"/>
      <c r="L4476" s="4"/>
    </row>
    <row r="4477" spans="11:12">
      <c r="K4477" s="4"/>
      <c r="L4477" s="4"/>
    </row>
    <row r="4478" spans="11:12">
      <c r="K4478" s="4"/>
      <c r="L4478" s="4"/>
    </row>
    <row r="4479" spans="11:12">
      <c r="K4479" s="4"/>
      <c r="L4479" s="4"/>
    </row>
    <row r="4480" spans="11:12">
      <c r="K4480" s="4"/>
      <c r="L4480" s="4"/>
    </row>
    <row r="4481" spans="11:12">
      <c r="K4481" s="4"/>
      <c r="L4481" s="4"/>
    </row>
    <row r="4482" spans="11:12">
      <c r="K4482" s="4"/>
      <c r="L4482" s="4"/>
    </row>
    <row r="4483" spans="11:12">
      <c r="K4483" s="4"/>
      <c r="L4483" s="4"/>
    </row>
    <row r="4484" spans="11:12">
      <c r="K4484" s="4"/>
      <c r="L4484" s="4"/>
    </row>
    <row r="4485" spans="11:12">
      <c r="K4485" s="4"/>
      <c r="L4485" s="4"/>
    </row>
    <row r="4486" spans="11:12">
      <c r="K4486" s="4"/>
      <c r="L4486" s="4"/>
    </row>
    <row r="4487" spans="11:12">
      <c r="K4487" s="4"/>
      <c r="L4487" s="4"/>
    </row>
    <row r="4488" spans="11:12">
      <c r="K4488" s="4"/>
      <c r="L4488" s="4"/>
    </row>
    <row r="4489" spans="11:12">
      <c r="K4489" s="4"/>
      <c r="L4489" s="4"/>
    </row>
    <row r="4490" spans="11:12">
      <c r="K4490" s="4"/>
      <c r="L4490" s="4"/>
    </row>
    <row r="4491" spans="11:12">
      <c r="K4491" s="4"/>
      <c r="L4491" s="4"/>
    </row>
    <row r="4492" spans="11:12">
      <c r="K4492" s="4"/>
      <c r="L4492" s="4"/>
    </row>
    <row r="4493" spans="11:12">
      <c r="K4493" s="4"/>
      <c r="L4493" s="4"/>
    </row>
    <row r="4494" spans="11:12">
      <c r="K4494" s="4"/>
      <c r="L4494" s="4"/>
    </row>
    <row r="4495" spans="11:12">
      <c r="K4495" s="4"/>
      <c r="L4495" s="4"/>
    </row>
    <row r="4496" spans="11:12">
      <c r="K4496" s="4"/>
      <c r="L4496" s="4"/>
    </row>
    <row r="4497" spans="11:12">
      <c r="K4497" s="4"/>
      <c r="L4497" s="4"/>
    </row>
    <row r="4498" spans="11:12">
      <c r="K4498" s="4"/>
      <c r="L4498" s="4"/>
    </row>
    <row r="4499" spans="11:12">
      <c r="K4499" s="4"/>
      <c r="L4499" s="4"/>
    </row>
    <row r="4500" spans="11:12">
      <c r="K4500" s="4"/>
      <c r="L4500" s="4"/>
    </row>
    <row r="4501" spans="11:12">
      <c r="K4501" s="4"/>
      <c r="L4501" s="4"/>
    </row>
    <row r="4502" spans="11:12">
      <c r="K4502" s="4"/>
      <c r="L4502" s="4"/>
    </row>
    <row r="4503" spans="11:12">
      <c r="K4503" s="4"/>
      <c r="L4503" s="4"/>
    </row>
    <row r="4504" spans="11:12">
      <c r="K4504" s="4"/>
      <c r="L4504" s="4"/>
    </row>
    <row r="4505" spans="11:12">
      <c r="K4505" s="4"/>
      <c r="L4505" s="4"/>
    </row>
    <row r="4506" spans="11:12">
      <c r="K4506" s="4"/>
      <c r="L4506" s="4"/>
    </row>
    <row r="4507" spans="11:12">
      <c r="K4507" s="4"/>
      <c r="L4507" s="4"/>
    </row>
    <row r="4508" spans="11:12">
      <c r="K4508" s="4"/>
      <c r="L4508" s="4"/>
    </row>
    <row r="4509" spans="11:12">
      <c r="K4509" s="4"/>
      <c r="L4509" s="4"/>
    </row>
    <row r="4510" spans="11:12">
      <c r="K4510" s="4"/>
      <c r="L4510" s="4"/>
    </row>
    <row r="4511" spans="11:12">
      <c r="K4511" s="4"/>
      <c r="L4511" s="4"/>
    </row>
    <row r="4512" spans="11:12">
      <c r="K4512" s="4"/>
      <c r="L4512" s="4"/>
    </row>
    <row r="4513" spans="11:12">
      <c r="K4513" s="4"/>
      <c r="L4513" s="4"/>
    </row>
    <row r="4514" spans="11:12">
      <c r="K4514" s="4"/>
      <c r="L4514" s="4"/>
    </row>
    <row r="4515" spans="11:12">
      <c r="K4515" s="4"/>
      <c r="L4515" s="4"/>
    </row>
    <row r="4516" spans="11:12">
      <c r="K4516" s="4"/>
      <c r="L4516" s="4"/>
    </row>
    <row r="4517" spans="11:12">
      <c r="K4517" s="4"/>
      <c r="L4517" s="4"/>
    </row>
    <row r="4518" spans="11:12">
      <c r="K4518" s="4"/>
      <c r="L4518" s="4"/>
    </row>
    <row r="4519" spans="11:12">
      <c r="K4519" s="4"/>
      <c r="L4519" s="4"/>
    </row>
    <row r="4520" spans="11:12">
      <c r="K4520" s="4"/>
      <c r="L4520" s="4"/>
    </row>
    <row r="4521" spans="11:12">
      <c r="K4521" s="4"/>
      <c r="L4521" s="4"/>
    </row>
    <row r="4522" spans="11:12">
      <c r="K4522" s="4"/>
      <c r="L4522" s="4"/>
    </row>
    <row r="4523" spans="11:12">
      <c r="K4523" s="4"/>
      <c r="L4523" s="4"/>
    </row>
    <row r="4524" spans="11:12">
      <c r="K4524" s="4"/>
      <c r="L4524" s="4"/>
    </row>
    <row r="4525" spans="11:12">
      <c r="K4525" s="4"/>
      <c r="L4525" s="4"/>
    </row>
    <row r="4526" spans="11:12">
      <c r="K4526" s="4"/>
      <c r="L4526" s="4"/>
    </row>
    <row r="4527" spans="11:12">
      <c r="K4527" s="4"/>
      <c r="L4527" s="4"/>
    </row>
    <row r="4528" spans="11:12">
      <c r="K4528" s="4"/>
      <c r="L4528" s="4"/>
    </row>
    <row r="4529" spans="11:12">
      <c r="K4529" s="4"/>
      <c r="L4529" s="4"/>
    </row>
    <row r="4530" spans="11:12">
      <c r="K4530" s="4"/>
      <c r="L4530" s="4"/>
    </row>
    <row r="4531" spans="11:12">
      <c r="K4531" s="4"/>
      <c r="L4531" s="4"/>
    </row>
    <row r="4532" spans="11:12">
      <c r="K4532" s="4"/>
      <c r="L4532" s="4"/>
    </row>
    <row r="4533" spans="11:12">
      <c r="K4533" s="4"/>
      <c r="L4533" s="4"/>
    </row>
    <row r="4534" spans="11:12">
      <c r="K4534" s="4"/>
      <c r="L4534" s="4"/>
    </row>
    <row r="4535" spans="11:12">
      <c r="K4535" s="4"/>
      <c r="L4535" s="4"/>
    </row>
    <row r="4536" spans="11:12">
      <c r="K4536" s="4"/>
      <c r="L4536" s="4"/>
    </row>
    <row r="4537" spans="11:12">
      <c r="K4537" s="4"/>
      <c r="L4537" s="4"/>
    </row>
    <row r="4538" spans="11:12">
      <c r="K4538" s="4"/>
      <c r="L4538" s="4"/>
    </row>
    <row r="4539" spans="11:12">
      <c r="K4539" s="4"/>
      <c r="L4539" s="4"/>
    </row>
    <row r="4540" spans="11:12">
      <c r="K4540" s="4"/>
      <c r="L4540" s="4"/>
    </row>
    <row r="4541" spans="11:12">
      <c r="K4541" s="4"/>
      <c r="L4541" s="4"/>
    </row>
    <row r="4542" spans="11:12">
      <c r="K4542" s="4"/>
      <c r="L4542" s="4"/>
    </row>
    <row r="4543" spans="11:12">
      <c r="K4543" s="4"/>
      <c r="L4543" s="4"/>
    </row>
    <row r="4544" spans="11:12">
      <c r="K4544" s="4"/>
      <c r="L4544" s="4"/>
    </row>
    <row r="4545" spans="11:12">
      <c r="K4545" s="4"/>
      <c r="L4545" s="4"/>
    </row>
    <row r="4546" spans="11:12">
      <c r="K4546" s="4"/>
      <c r="L4546" s="4"/>
    </row>
    <row r="4547" spans="11:12">
      <c r="K4547" s="4"/>
      <c r="L4547" s="4"/>
    </row>
    <row r="4548" spans="11:12">
      <c r="K4548" s="4"/>
      <c r="L4548" s="4"/>
    </row>
    <row r="4549" spans="11:12">
      <c r="K4549" s="4"/>
      <c r="L4549" s="4"/>
    </row>
    <row r="4550" spans="11:12">
      <c r="K4550" s="4"/>
      <c r="L4550" s="4"/>
    </row>
    <row r="4551" spans="11:12">
      <c r="K4551" s="4"/>
      <c r="L4551" s="4"/>
    </row>
    <row r="4552" spans="11:12">
      <c r="K4552" s="4"/>
      <c r="L4552" s="4"/>
    </row>
    <row r="4553" spans="11:12">
      <c r="K4553" s="4"/>
      <c r="L4553" s="4"/>
    </row>
    <row r="4554" spans="11:12">
      <c r="K4554" s="4"/>
      <c r="L4554" s="4"/>
    </row>
    <row r="4555" spans="11:12">
      <c r="K4555" s="4"/>
      <c r="L4555" s="4"/>
    </row>
    <row r="4556" spans="11:12">
      <c r="K4556" s="4"/>
      <c r="L4556" s="4"/>
    </row>
    <row r="4557" spans="11:12">
      <c r="K4557" s="4"/>
      <c r="L4557" s="4"/>
    </row>
    <row r="4558" spans="11:12">
      <c r="K4558" s="4"/>
      <c r="L4558" s="4"/>
    </row>
    <row r="4559" spans="11:12">
      <c r="K4559" s="4"/>
      <c r="L4559" s="4"/>
    </row>
    <row r="4560" spans="11:12">
      <c r="K4560" s="4"/>
      <c r="L4560" s="4"/>
    </row>
    <row r="4561" spans="11:12">
      <c r="K4561" s="4"/>
      <c r="L4561" s="4"/>
    </row>
    <row r="4562" spans="11:12">
      <c r="K4562" s="4"/>
      <c r="L4562" s="4"/>
    </row>
    <row r="4563" spans="11:12">
      <c r="K4563" s="4"/>
      <c r="L4563" s="4"/>
    </row>
    <row r="4564" spans="11:12">
      <c r="K4564" s="4"/>
      <c r="L4564" s="4"/>
    </row>
    <row r="4565" spans="11:12">
      <c r="K4565" s="4"/>
      <c r="L4565" s="4"/>
    </row>
    <row r="4566" spans="11:12">
      <c r="K4566" s="4"/>
      <c r="L4566" s="4"/>
    </row>
    <row r="4567" spans="11:12">
      <c r="K4567" s="4"/>
      <c r="L4567" s="4"/>
    </row>
    <row r="4568" spans="11:12">
      <c r="K4568" s="4"/>
      <c r="L4568" s="4"/>
    </row>
    <row r="4569" spans="11:12">
      <c r="K4569" s="4"/>
      <c r="L4569" s="4"/>
    </row>
    <row r="4570" spans="11:12">
      <c r="K4570" s="4"/>
      <c r="L4570" s="4"/>
    </row>
    <row r="4571" spans="11:12">
      <c r="K4571" s="4"/>
      <c r="L4571" s="4"/>
    </row>
    <row r="4572" spans="11:12">
      <c r="K4572" s="4"/>
      <c r="L4572" s="4"/>
    </row>
    <row r="4573" spans="11:12">
      <c r="K4573" s="4"/>
      <c r="L4573" s="4"/>
    </row>
    <row r="4574" spans="11:12">
      <c r="K4574" s="4"/>
      <c r="L4574" s="4"/>
    </row>
    <row r="4575" spans="11:12">
      <c r="K4575" s="4"/>
      <c r="L4575" s="4"/>
    </row>
    <row r="4576" spans="11:12">
      <c r="K4576" s="4"/>
      <c r="L4576" s="4"/>
    </row>
    <row r="4577" spans="11:12">
      <c r="K4577" s="4"/>
      <c r="L4577" s="4"/>
    </row>
    <row r="4578" spans="11:12">
      <c r="K4578" s="4"/>
      <c r="L4578" s="4"/>
    </row>
    <row r="4579" spans="11:12">
      <c r="K4579" s="4"/>
      <c r="L4579" s="4"/>
    </row>
    <row r="4580" spans="11:12">
      <c r="K4580" s="4"/>
      <c r="L4580" s="4"/>
    </row>
    <row r="4581" spans="11:12">
      <c r="K4581" s="4"/>
      <c r="L4581" s="4"/>
    </row>
    <row r="4582" spans="11:12">
      <c r="K4582" s="4"/>
      <c r="L4582" s="4"/>
    </row>
    <row r="4583" spans="11:12">
      <c r="K4583" s="4"/>
      <c r="L4583" s="4"/>
    </row>
    <row r="4584" spans="11:12">
      <c r="K4584" s="4"/>
      <c r="L4584" s="4"/>
    </row>
    <row r="4585" spans="11:12">
      <c r="K4585" s="4"/>
      <c r="L4585" s="4"/>
    </row>
    <row r="4586" spans="11:12">
      <c r="K4586" s="4"/>
      <c r="L4586" s="4"/>
    </row>
    <row r="4587" spans="11:12">
      <c r="K4587" s="4"/>
      <c r="L4587" s="4"/>
    </row>
    <row r="4588" spans="11:12">
      <c r="K4588" s="4"/>
      <c r="L4588" s="4"/>
    </row>
    <row r="4589" spans="11:12">
      <c r="K4589" s="4"/>
      <c r="L4589" s="4"/>
    </row>
    <row r="4590" spans="11:12">
      <c r="K4590" s="4"/>
      <c r="L4590" s="4"/>
    </row>
    <row r="4591" spans="11:12">
      <c r="K4591" s="4"/>
      <c r="L4591" s="4"/>
    </row>
    <row r="4592" spans="11:12">
      <c r="K4592" s="4"/>
      <c r="L4592" s="4"/>
    </row>
    <row r="4593" spans="11:12">
      <c r="K4593" s="4"/>
      <c r="L4593" s="4"/>
    </row>
    <row r="4594" spans="11:12">
      <c r="K4594" s="4"/>
      <c r="L4594" s="4"/>
    </row>
    <row r="4595" spans="11:12">
      <c r="K4595" s="4"/>
      <c r="L4595" s="4"/>
    </row>
    <row r="4596" spans="11:12">
      <c r="K4596" s="4"/>
      <c r="L4596" s="4"/>
    </row>
    <row r="4597" spans="11:12">
      <c r="K4597" s="4"/>
      <c r="L4597" s="4"/>
    </row>
    <row r="4598" spans="11:12">
      <c r="K4598" s="4"/>
      <c r="L4598" s="4"/>
    </row>
    <row r="4599" spans="11:12">
      <c r="K4599" s="4"/>
      <c r="L4599" s="4"/>
    </row>
    <row r="4600" spans="11:12">
      <c r="K4600" s="4"/>
      <c r="L4600" s="4"/>
    </row>
    <row r="4601" spans="11:12">
      <c r="K4601" s="4"/>
      <c r="L4601" s="4"/>
    </row>
    <row r="4602" spans="11:12">
      <c r="K4602" s="4"/>
      <c r="L4602" s="4"/>
    </row>
    <row r="4603" spans="11:12">
      <c r="K4603" s="4"/>
      <c r="L4603" s="4"/>
    </row>
    <row r="4604" spans="11:12">
      <c r="K4604" s="4"/>
      <c r="L4604" s="4"/>
    </row>
    <row r="4605" spans="11:12">
      <c r="K4605" s="4"/>
      <c r="L4605" s="4"/>
    </row>
    <row r="4606" spans="11:12">
      <c r="K4606" s="4"/>
      <c r="L4606" s="4"/>
    </row>
    <row r="4607" spans="11:12">
      <c r="K4607" s="4"/>
      <c r="L4607" s="4"/>
    </row>
    <row r="4608" spans="11:12">
      <c r="K4608" s="4"/>
      <c r="L4608" s="4"/>
    </row>
    <row r="4609" spans="11:12">
      <c r="K4609" s="4"/>
      <c r="L4609" s="4"/>
    </row>
    <row r="4610" spans="11:12">
      <c r="K4610" s="4"/>
      <c r="L4610" s="4"/>
    </row>
    <row r="4611" spans="11:12">
      <c r="K4611" s="4"/>
      <c r="L4611" s="4"/>
    </row>
    <row r="4612" spans="11:12">
      <c r="K4612" s="4"/>
      <c r="L4612" s="4"/>
    </row>
    <row r="4613" spans="11:12">
      <c r="K4613" s="4"/>
      <c r="L4613" s="4"/>
    </row>
    <row r="4614" spans="11:12">
      <c r="K4614" s="4"/>
      <c r="L4614" s="4"/>
    </row>
    <row r="4615" spans="11:12">
      <c r="K4615" s="4"/>
      <c r="L4615" s="4"/>
    </row>
    <row r="4616" spans="11:12">
      <c r="K4616" s="4"/>
      <c r="L4616" s="4"/>
    </row>
    <row r="4617" spans="11:12">
      <c r="K4617" s="4"/>
      <c r="L4617" s="4"/>
    </row>
    <row r="4618" spans="11:12">
      <c r="K4618" s="4"/>
      <c r="L4618" s="4"/>
    </row>
    <row r="4619" spans="11:12">
      <c r="K4619" s="4"/>
      <c r="L4619" s="4"/>
    </row>
    <row r="4620" spans="11:12">
      <c r="K4620" s="4"/>
      <c r="L4620" s="4"/>
    </row>
    <row r="4621" spans="11:12">
      <c r="K4621" s="4"/>
      <c r="L4621" s="4"/>
    </row>
    <row r="4622" spans="11:12">
      <c r="K4622" s="4"/>
      <c r="L4622" s="4"/>
    </row>
    <row r="4623" spans="11:12">
      <c r="K4623" s="4"/>
      <c r="L4623" s="4"/>
    </row>
    <row r="4624" spans="11:12">
      <c r="K4624" s="4"/>
      <c r="L4624" s="4"/>
    </row>
    <row r="4625" spans="11:12">
      <c r="K4625" s="4"/>
      <c r="L4625" s="4"/>
    </row>
    <row r="4626" spans="11:12">
      <c r="K4626" s="4"/>
      <c r="L4626" s="4"/>
    </row>
    <row r="4627" spans="11:12">
      <c r="K4627" s="4"/>
      <c r="L4627" s="4"/>
    </row>
    <row r="4628" spans="11:12">
      <c r="K4628" s="4"/>
      <c r="L4628" s="4"/>
    </row>
    <row r="4629" spans="11:12">
      <c r="K4629" s="4"/>
      <c r="L4629" s="4"/>
    </row>
    <row r="4630" spans="11:12">
      <c r="K4630" s="4"/>
      <c r="L4630" s="4"/>
    </row>
    <row r="4631" spans="11:12">
      <c r="K4631" s="4"/>
      <c r="L4631" s="4"/>
    </row>
    <row r="4632" spans="11:12">
      <c r="K4632" s="4"/>
      <c r="L4632" s="4"/>
    </row>
    <row r="4633" spans="11:12">
      <c r="K4633" s="4"/>
      <c r="L4633" s="4"/>
    </row>
    <row r="4634" spans="11:12">
      <c r="K4634" s="4"/>
      <c r="L4634" s="4"/>
    </row>
    <row r="4635" spans="11:12">
      <c r="K4635" s="4"/>
      <c r="L4635" s="4"/>
    </row>
    <row r="4636" spans="11:12">
      <c r="K4636" s="4"/>
      <c r="L4636" s="4"/>
    </row>
    <row r="4637" spans="11:12">
      <c r="K4637" s="4"/>
      <c r="L4637" s="4"/>
    </row>
    <row r="4638" spans="11:12">
      <c r="K4638" s="4"/>
      <c r="L4638" s="4"/>
    </row>
    <row r="4639" spans="11:12">
      <c r="K4639" s="4"/>
      <c r="L4639" s="4"/>
    </row>
    <row r="4640" spans="11:12">
      <c r="K4640" s="4"/>
      <c r="L4640" s="4"/>
    </row>
    <row r="4641" spans="11:12">
      <c r="K4641" s="4"/>
      <c r="L4641" s="4"/>
    </row>
    <row r="4642" spans="11:12">
      <c r="K4642" s="4"/>
      <c r="L4642" s="4"/>
    </row>
    <row r="4643" spans="11:12">
      <c r="K4643" s="4"/>
      <c r="L4643" s="4"/>
    </row>
    <row r="4644" spans="11:12">
      <c r="K4644" s="4"/>
      <c r="L4644" s="4"/>
    </row>
    <row r="4645" spans="11:12">
      <c r="K4645" s="4"/>
      <c r="L4645" s="4"/>
    </row>
    <row r="4646" spans="11:12">
      <c r="K4646" s="4"/>
      <c r="L4646" s="4"/>
    </row>
    <row r="4647" spans="11:12">
      <c r="K4647" s="4"/>
      <c r="L4647" s="4"/>
    </row>
    <row r="4648" spans="11:12">
      <c r="K4648" s="4"/>
      <c r="L4648" s="4"/>
    </row>
    <row r="4649" spans="11:12">
      <c r="K4649" s="4"/>
      <c r="L4649" s="4"/>
    </row>
    <row r="4650" spans="11:12">
      <c r="K4650" s="4"/>
      <c r="L4650" s="4"/>
    </row>
    <row r="4651" spans="11:12">
      <c r="K4651" s="4"/>
      <c r="L4651" s="4"/>
    </row>
    <row r="4652" spans="11:12">
      <c r="K4652" s="4"/>
      <c r="L4652" s="4"/>
    </row>
    <row r="4653" spans="11:12">
      <c r="K4653" s="4"/>
      <c r="L4653" s="4"/>
    </row>
    <row r="4654" spans="11:12">
      <c r="K4654" s="4"/>
      <c r="L4654" s="4"/>
    </row>
    <row r="4655" spans="11:12">
      <c r="K4655" s="4"/>
      <c r="L4655" s="4"/>
    </row>
    <row r="4656" spans="11:12">
      <c r="K4656" s="4"/>
      <c r="L4656" s="4"/>
    </row>
    <row r="4657" spans="11:12">
      <c r="K4657" s="4"/>
      <c r="L4657" s="4"/>
    </row>
    <row r="4658" spans="11:12">
      <c r="K4658" s="4"/>
      <c r="L4658" s="4"/>
    </row>
    <row r="4659" spans="11:12">
      <c r="K4659" s="4"/>
      <c r="L4659" s="4"/>
    </row>
    <row r="4660" spans="11:12">
      <c r="K4660" s="4"/>
      <c r="L4660" s="4"/>
    </row>
    <row r="4661" spans="11:12">
      <c r="K4661" s="4"/>
      <c r="L4661" s="4"/>
    </row>
    <row r="4662" spans="11:12">
      <c r="K4662" s="4"/>
      <c r="L4662" s="4"/>
    </row>
    <row r="4663" spans="11:12">
      <c r="K4663" s="4"/>
      <c r="L4663" s="4"/>
    </row>
    <row r="4664" spans="11:12">
      <c r="K4664" s="4"/>
      <c r="L4664" s="4"/>
    </row>
    <row r="4665" spans="11:12">
      <c r="K4665" s="4"/>
      <c r="L4665" s="4"/>
    </row>
    <row r="4666" spans="11:12">
      <c r="K4666" s="4"/>
      <c r="L4666" s="4"/>
    </row>
    <row r="4667" spans="11:12">
      <c r="K4667" s="4"/>
      <c r="L4667" s="4"/>
    </row>
    <row r="4668" spans="11:12">
      <c r="K4668" s="4"/>
      <c r="L4668" s="4"/>
    </row>
    <row r="4669" spans="11:12">
      <c r="K4669" s="4"/>
      <c r="L4669" s="4"/>
    </row>
    <row r="4670" spans="11:12">
      <c r="K4670" s="4"/>
      <c r="L4670" s="4"/>
    </row>
    <row r="4671" spans="11:12">
      <c r="K4671" s="4"/>
      <c r="L4671" s="4"/>
    </row>
    <row r="4672" spans="11:12">
      <c r="K4672" s="4"/>
      <c r="L4672" s="4"/>
    </row>
    <row r="4673" spans="11:12">
      <c r="K4673" s="4"/>
      <c r="L4673" s="4"/>
    </row>
    <row r="4674" spans="11:12">
      <c r="K4674" s="4"/>
      <c r="L4674" s="4"/>
    </row>
    <row r="4675" spans="11:12">
      <c r="K4675" s="4"/>
      <c r="L4675" s="4"/>
    </row>
    <row r="4676" spans="11:12">
      <c r="K4676" s="4"/>
      <c r="L4676" s="4"/>
    </row>
    <row r="4677" spans="11:12">
      <c r="K4677" s="4"/>
      <c r="L4677" s="4"/>
    </row>
    <row r="4678" spans="11:12">
      <c r="K4678" s="4"/>
      <c r="L4678" s="4"/>
    </row>
    <row r="4679" spans="11:12">
      <c r="K4679" s="4"/>
      <c r="L4679" s="4"/>
    </row>
    <row r="4680" spans="11:12">
      <c r="K4680" s="4"/>
      <c r="L4680" s="4"/>
    </row>
    <row r="4681" spans="11:12">
      <c r="K4681" s="4"/>
      <c r="L4681" s="4"/>
    </row>
    <row r="4682" spans="11:12">
      <c r="K4682" s="4"/>
      <c r="L4682" s="4"/>
    </row>
    <row r="4683" spans="11:12">
      <c r="K4683" s="4"/>
      <c r="L4683" s="4"/>
    </row>
    <row r="4684" spans="11:12">
      <c r="K4684" s="4"/>
      <c r="L4684" s="4"/>
    </row>
    <row r="4685" spans="11:12">
      <c r="K4685" s="4"/>
      <c r="L4685" s="4"/>
    </row>
    <row r="4686" spans="11:12">
      <c r="K4686" s="4"/>
      <c r="L4686" s="4"/>
    </row>
    <row r="4687" spans="11:12">
      <c r="K4687" s="4"/>
      <c r="L4687" s="4"/>
    </row>
    <row r="4688" spans="11:12">
      <c r="K4688" s="4"/>
      <c r="L4688" s="4"/>
    </row>
    <row r="4689" spans="11:12">
      <c r="K4689" s="4"/>
      <c r="L4689" s="4"/>
    </row>
    <row r="4690" spans="11:12">
      <c r="K4690" s="4"/>
      <c r="L4690" s="4"/>
    </row>
    <row r="4691" spans="11:12">
      <c r="K4691" s="4"/>
      <c r="L4691" s="4"/>
    </row>
    <row r="4692" spans="11:12">
      <c r="K4692" s="4"/>
      <c r="L4692" s="4"/>
    </row>
    <row r="4693" spans="11:12">
      <c r="K4693" s="4"/>
      <c r="L4693" s="4"/>
    </row>
    <row r="4694" spans="11:12">
      <c r="K4694" s="4"/>
      <c r="L4694" s="4"/>
    </row>
    <row r="4695" spans="11:12">
      <c r="K4695" s="4"/>
      <c r="L4695" s="4"/>
    </row>
    <row r="4696" spans="11:12">
      <c r="K4696" s="4"/>
      <c r="L4696" s="4"/>
    </row>
    <row r="4697" spans="11:12">
      <c r="K4697" s="4"/>
      <c r="L4697" s="4"/>
    </row>
    <row r="4698" spans="11:12">
      <c r="K4698" s="4"/>
      <c r="L4698" s="4"/>
    </row>
    <row r="4699" spans="11:12">
      <c r="K4699" s="4"/>
      <c r="L4699" s="4"/>
    </row>
    <row r="4700" spans="11:12">
      <c r="K4700" s="4"/>
      <c r="L4700" s="4"/>
    </row>
    <row r="4701" spans="11:12">
      <c r="K4701" s="4"/>
      <c r="L4701" s="4"/>
    </row>
    <row r="4702" spans="11:12">
      <c r="K4702" s="4"/>
      <c r="L4702" s="4"/>
    </row>
    <row r="4703" spans="11:12">
      <c r="K4703" s="4"/>
      <c r="L4703" s="4"/>
    </row>
    <row r="4704" spans="11:12">
      <c r="K4704" s="4"/>
      <c r="L4704" s="4"/>
    </row>
    <row r="4705" spans="11:12">
      <c r="K4705" s="4"/>
      <c r="L4705" s="4"/>
    </row>
    <row r="4706" spans="11:12">
      <c r="K4706" s="4"/>
      <c r="L4706" s="4"/>
    </row>
    <row r="4707" spans="11:12">
      <c r="K4707" s="4"/>
      <c r="L4707" s="4"/>
    </row>
    <row r="4708" spans="11:12">
      <c r="K4708" s="4"/>
      <c r="L4708" s="4"/>
    </row>
    <row r="4709" spans="11:12">
      <c r="K4709" s="4"/>
      <c r="L4709" s="4"/>
    </row>
    <row r="4710" spans="11:12">
      <c r="K4710" s="4"/>
      <c r="L4710" s="4"/>
    </row>
    <row r="4711" spans="11:12">
      <c r="K4711" s="4"/>
      <c r="L4711" s="4"/>
    </row>
    <row r="4712" spans="11:12">
      <c r="K4712" s="4"/>
      <c r="L4712" s="4"/>
    </row>
    <row r="4713" spans="11:12">
      <c r="K4713" s="4"/>
      <c r="L4713" s="4"/>
    </row>
    <row r="4714" spans="11:12">
      <c r="K4714" s="4"/>
      <c r="L4714" s="4"/>
    </row>
    <row r="4715" spans="11:12">
      <c r="K4715" s="4"/>
      <c r="L4715" s="4"/>
    </row>
    <row r="4716" spans="11:12">
      <c r="K4716" s="4"/>
      <c r="L4716" s="4"/>
    </row>
    <row r="4717" spans="11:12">
      <c r="K4717" s="4"/>
      <c r="L4717" s="4"/>
    </row>
    <row r="4718" spans="11:12">
      <c r="K4718" s="4"/>
      <c r="L4718" s="4"/>
    </row>
    <row r="4719" spans="11:12">
      <c r="K4719" s="4"/>
      <c r="L4719" s="4"/>
    </row>
    <row r="4720" spans="11:12">
      <c r="K4720" s="4"/>
      <c r="L4720" s="4"/>
    </row>
    <row r="4721" spans="11:12">
      <c r="K4721" s="4"/>
      <c r="L4721" s="4"/>
    </row>
    <row r="4722" spans="11:12">
      <c r="K4722" s="4"/>
      <c r="L4722" s="4"/>
    </row>
    <row r="4723" spans="11:12">
      <c r="K4723" s="4"/>
      <c r="L4723" s="4"/>
    </row>
    <row r="4724" spans="11:12">
      <c r="K4724" s="4"/>
      <c r="L4724" s="4"/>
    </row>
    <row r="4725" spans="11:12">
      <c r="K4725" s="4"/>
      <c r="L4725" s="4"/>
    </row>
    <row r="4726" spans="11:12">
      <c r="K4726" s="4"/>
      <c r="L4726" s="4"/>
    </row>
    <row r="4727" spans="11:12">
      <c r="K4727" s="4"/>
      <c r="L4727" s="4"/>
    </row>
    <row r="4728" spans="11:12">
      <c r="K4728" s="4"/>
      <c r="L4728" s="4"/>
    </row>
    <row r="4729" spans="11:12">
      <c r="K4729" s="4"/>
      <c r="L4729" s="4"/>
    </row>
    <row r="4730" spans="11:12">
      <c r="K4730" s="4"/>
      <c r="L4730" s="4"/>
    </row>
    <row r="4731" spans="11:12">
      <c r="K4731" s="4"/>
      <c r="L4731" s="4"/>
    </row>
    <row r="4732" spans="11:12">
      <c r="K4732" s="4"/>
      <c r="L4732" s="4"/>
    </row>
    <row r="4733" spans="11:12">
      <c r="K4733" s="4"/>
      <c r="L4733" s="4"/>
    </row>
    <row r="4734" spans="11:12">
      <c r="K4734" s="4"/>
      <c r="L4734" s="4"/>
    </row>
    <row r="4735" spans="11:12">
      <c r="K4735" s="4"/>
      <c r="L4735" s="4"/>
    </row>
    <row r="4736" spans="11:12">
      <c r="K4736" s="4"/>
      <c r="L4736" s="4"/>
    </row>
    <row r="4737" spans="11:12">
      <c r="K4737" s="4"/>
      <c r="L4737" s="4"/>
    </row>
    <row r="4738" spans="11:12">
      <c r="K4738" s="4"/>
      <c r="L4738" s="4"/>
    </row>
    <row r="4739" spans="11:12">
      <c r="K4739" s="4"/>
      <c r="L4739" s="4"/>
    </row>
    <row r="4740" spans="11:12">
      <c r="K4740" s="4"/>
      <c r="L4740" s="4"/>
    </row>
    <row r="4741" spans="11:12">
      <c r="K4741" s="4"/>
      <c r="L4741" s="4"/>
    </row>
    <row r="4742" spans="11:12">
      <c r="K4742" s="4"/>
      <c r="L4742" s="4"/>
    </row>
    <row r="4743" spans="11:12">
      <c r="K4743" s="4"/>
      <c r="L4743" s="4"/>
    </row>
    <row r="4744" spans="11:12">
      <c r="K4744" s="4"/>
      <c r="L4744" s="4"/>
    </row>
    <row r="4745" spans="11:12">
      <c r="K4745" s="4"/>
      <c r="L4745" s="4"/>
    </row>
    <row r="4746" spans="11:12">
      <c r="K4746" s="4"/>
      <c r="L4746" s="4"/>
    </row>
    <row r="4747" spans="11:12">
      <c r="K4747" s="4"/>
      <c r="L4747" s="4"/>
    </row>
    <row r="4748" spans="11:12">
      <c r="K4748" s="4"/>
      <c r="L4748" s="4"/>
    </row>
    <row r="4749" spans="11:12">
      <c r="K4749" s="4"/>
      <c r="L4749" s="4"/>
    </row>
    <row r="4750" spans="11:12">
      <c r="K4750" s="4"/>
      <c r="L4750" s="4"/>
    </row>
    <row r="4751" spans="11:12">
      <c r="K4751" s="4"/>
      <c r="L4751" s="4"/>
    </row>
    <row r="4752" spans="11:12">
      <c r="K4752" s="4"/>
      <c r="L4752" s="4"/>
    </row>
    <row r="4753" spans="11:12">
      <c r="K4753" s="4"/>
      <c r="L4753" s="4"/>
    </row>
    <row r="4754" spans="11:12">
      <c r="K4754" s="4"/>
      <c r="L4754" s="4"/>
    </row>
    <row r="4755" spans="11:12">
      <c r="K4755" s="4"/>
      <c r="L4755" s="4"/>
    </row>
    <row r="4756" spans="11:12">
      <c r="K4756" s="4"/>
      <c r="L4756" s="4"/>
    </row>
    <row r="4757" spans="11:12">
      <c r="K4757" s="4"/>
      <c r="L4757" s="4"/>
    </row>
    <row r="4758" spans="11:12">
      <c r="K4758" s="4"/>
      <c r="L4758" s="4"/>
    </row>
    <row r="4759" spans="11:12">
      <c r="K4759" s="4"/>
      <c r="L4759" s="4"/>
    </row>
    <row r="4760" spans="11:12">
      <c r="K4760" s="4"/>
      <c r="L4760" s="4"/>
    </row>
    <row r="4761" spans="11:12">
      <c r="K4761" s="4"/>
      <c r="L4761" s="4"/>
    </row>
    <row r="4762" spans="11:12">
      <c r="K4762" s="4"/>
      <c r="L4762" s="4"/>
    </row>
    <row r="4763" spans="11:12">
      <c r="K4763" s="4"/>
      <c r="L4763" s="4"/>
    </row>
    <row r="4764" spans="11:12">
      <c r="K4764" s="4"/>
      <c r="L4764" s="4"/>
    </row>
    <row r="4765" spans="11:12">
      <c r="K4765" s="4"/>
      <c r="L4765" s="4"/>
    </row>
    <row r="4766" spans="11:12">
      <c r="K4766" s="4"/>
      <c r="L4766" s="4"/>
    </row>
    <row r="4767" spans="11:12">
      <c r="K4767" s="4"/>
      <c r="L4767" s="4"/>
    </row>
    <row r="4768" spans="11:12">
      <c r="K4768" s="4"/>
      <c r="L4768" s="4"/>
    </row>
    <row r="4769" spans="11:12">
      <c r="K4769" s="4"/>
      <c r="L4769" s="4"/>
    </row>
    <row r="4770" spans="11:12">
      <c r="K4770" s="4"/>
      <c r="L4770" s="4"/>
    </row>
    <row r="4771" spans="11:12">
      <c r="K4771" s="4"/>
      <c r="L4771" s="4"/>
    </row>
    <row r="4772" spans="11:12">
      <c r="K4772" s="4"/>
      <c r="L4772" s="4"/>
    </row>
    <row r="4773" spans="11:12">
      <c r="K4773" s="4"/>
      <c r="L4773" s="4"/>
    </row>
    <row r="4774" spans="11:12">
      <c r="K4774" s="4"/>
      <c r="L4774" s="4"/>
    </row>
    <row r="4775" spans="11:12">
      <c r="K4775" s="4"/>
      <c r="L4775" s="4"/>
    </row>
    <row r="4776" spans="11:12">
      <c r="K4776" s="4"/>
      <c r="L4776" s="4"/>
    </row>
    <row r="4777" spans="11:12">
      <c r="K4777" s="4"/>
      <c r="L4777" s="4"/>
    </row>
    <row r="4778" spans="11:12">
      <c r="K4778" s="4"/>
      <c r="L4778" s="4"/>
    </row>
    <row r="4779" spans="11:12">
      <c r="K4779" s="4"/>
      <c r="L4779" s="4"/>
    </row>
    <row r="4780" spans="11:12">
      <c r="K4780" s="4"/>
      <c r="L4780" s="4"/>
    </row>
    <row r="4781" spans="11:12">
      <c r="K4781" s="4"/>
      <c r="L4781" s="4"/>
    </row>
    <row r="4782" spans="11:12">
      <c r="K4782" s="4"/>
      <c r="L4782" s="4"/>
    </row>
    <row r="4783" spans="11:12">
      <c r="K4783" s="4"/>
      <c r="L4783" s="4"/>
    </row>
    <row r="4784" spans="11:12">
      <c r="K4784" s="4"/>
      <c r="L4784" s="4"/>
    </row>
    <row r="4785" spans="11:12">
      <c r="K4785" s="4"/>
      <c r="L4785" s="4"/>
    </row>
    <row r="4786" spans="11:12">
      <c r="K4786" s="4"/>
      <c r="L4786" s="4"/>
    </row>
    <row r="4787" spans="11:12">
      <c r="K4787" s="4"/>
      <c r="L4787" s="4"/>
    </row>
    <row r="4788" spans="11:12">
      <c r="K4788" s="4"/>
      <c r="L4788" s="4"/>
    </row>
    <row r="4789" spans="11:12">
      <c r="K4789" s="4"/>
      <c r="L4789" s="4"/>
    </row>
    <row r="4790" spans="11:12">
      <c r="K4790" s="4"/>
      <c r="L4790" s="4"/>
    </row>
    <row r="4791" spans="11:12">
      <c r="K4791" s="4"/>
      <c r="L4791" s="4"/>
    </row>
    <row r="4792" spans="11:12">
      <c r="K4792" s="4"/>
      <c r="L4792" s="4"/>
    </row>
    <row r="4793" spans="11:12">
      <c r="K4793" s="4"/>
      <c r="L4793" s="4"/>
    </row>
    <row r="4794" spans="11:12">
      <c r="K4794" s="4"/>
      <c r="L4794" s="4"/>
    </row>
    <row r="4795" spans="11:12">
      <c r="K4795" s="4"/>
      <c r="L4795" s="4"/>
    </row>
    <row r="4796" spans="11:12">
      <c r="K4796" s="4"/>
      <c r="L4796" s="4"/>
    </row>
    <row r="4797" spans="11:12">
      <c r="K4797" s="4"/>
      <c r="L4797" s="4"/>
    </row>
    <row r="4798" spans="11:12">
      <c r="K4798" s="4"/>
      <c r="L4798" s="4"/>
    </row>
    <row r="4799" spans="11:12">
      <c r="K4799" s="4"/>
      <c r="L4799" s="4"/>
    </row>
    <row r="4800" spans="11:12">
      <c r="K4800" s="4"/>
      <c r="L4800" s="4"/>
    </row>
    <row r="4801" spans="11:12">
      <c r="K4801" s="4"/>
      <c r="L4801" s="4"/>
    </row>
    <row r="4802" spans="11:12">
      <c r="K4802" s="4"/>
      <c r="L4802" s="4"/>
    </row>
    <row r="4803" spans="11:12">
      <c r="K4803" s="4"/>
      <c r="L4803" s="4"/>
    </row>
    <row r="4804" spans="11:12">
      <c r="K4804" s="4"/>
      <c r="L4804" s="4"/>
    </row>
    <row r="4805" spans="11:12">
      <c r="K4805" s="4"/>
      <c r="L4805" s="4"/>
    </row>
    <row r="4806" spans="11:12">
      <c r="K4806" s="4"/>
      <c r="L4806" s="4"/>
    </row>
    <row r="4807" spans="11:12">
      <c r="K4807" s="4"/>
      <c r="L4807" s="4"/>
    </row>
    <row r="4808" spans="11:12">
      <c r="K4808" s="4"/>
      <c r="L4808" s="4"/>
    </row>
    <row r="4809" spans="11:12">
      <c r="K4809" s="4"/>
      <c r="L4809" s="4"/>
    </row>
    <row r="4810" spans="11:12">
      <c r="K4810" s="4"/>
      <c r="L4810" s="4"/>
    </row>
    <row r="4811" spans="11:12">
      <c r="K4811" s="4"/>
      <c r="L4811" s="4"/>
    </row>
    <row r="4812" spans="11:12">
      <c r="K4812" s="4"/>
      <c r="L4812" s="4"/>
    </row>
    <row r="4813" spans="11:12">
      <c r="K4813" s="4"/>
      <c r="L4813" s="4"/>
    </row>
    <row r="4814" spans="11:12">
      <c r="K4814" s="4"/>
      <c r="L4814" s="4"/>
    </row>
    <row r="4815" spans="11:12">
      <c r="K4815" s="4"/>
      <c r="L4815" s="4"/>
    </row>
    <row r="4816" spans="11:12">
      <c r="K4816" s="4"/>
      <c r="L4816" s="4"/>
    </row>
    <row r="4817" spans="11:12">
      <c r="K4817" s="4"/>
      <c r="L4817" s="4"/>
    </row>
    <row r="4818" spans="11:12">
      <c r="K4818" s="4"/>
      <c r="L4818" s="4"/>
    </row>
    <row r="4819" spans="11:12">
      <c r="K4819" s="4"/>
      <c r="L4819" s="4"/>
    </row>
    <row r="4820" spans="11:12">
      <c r="K4820" s="4"/>
      <c r="L4820" s="4"/>
    </row>
    <row r="4821" spans="11:12">
      <c r="K4821" s="4"/>
      <c r="L4821" s="4"/>
    </row>
    <row r="4822" spans="11:12">
      <c r="K4822" s="4"/>
      <c r="L4822" s="4"/>
    </row>
    <row r="4823" spans="11:12">
      <c r="K4823" s="4"/>
      <c r="L4823" s="4"/>
    </row>
    <row r="4824" spans="11:12">
      <c r="K4824" s="4"/>
      <c r="L4824" s="4"/>
    </row>
    <row r="4825" spans="11:12">
      <c r="K4825" s="4"/>
      <c r="L4825" s="4"/>
    </row>
    <row r="4826" spans="11:12">
      <c r="K4826" s="4"/>
      <c r="L4826" s="4"/>
    </row>
    <row r="4827" spans="11:12">
      <c r="K4827" s="4"/>
      <c r="L4827" s="4"/>
    </row>
    <row r="4828" spans="11:12">
      <c r="K4828" s="4"/>
      <c r="L4828" s="4"/>
    </row>
    <row r="4829" spans="11:12">
      <c r="K4829" s="4"/>
      <c r="L4829" s="4"/>
    </row>
    <row r="4830" spans="11:12">
      <c r="K4830" s="4"/>
      <c r="L4830" s="4"/>
    </row>
    <row r="4831" spans="11:12">
      <c r="K4831" s="4"/>
      <c r="L4831" s="4"/>
    </row>
    <row r="4832" spans="11:12">
      <c r="K4832" s="4"/>
      <c r="L4832" s="4"/>
    </row>
    <row r="4833" spans="11:12">
      <c r="K4833" s="4"/>
      <c r="L4833" s="4"/>
    </row>
    <row r="4834" spans="11:12">
      <c r="K4834" s="4"/>
      <c r="L4834" s="4"/>
    </row>
    <row r="4835" spans="11:12">
      <c r="K4835" s="4"/>
      <c r="L4835" s="4"/>
    </row>
    <row r="4836" spans="11:12">
      <c r="K4836" s="4"/>
      <c r="L4836" s="4"/>
    </row>
    <row r="4837" spans="11:12">
      <c r="K4837" s="4"/>
      <c r="L4837" s="4"/>
    </row>
    <row r="4838" spans="11:12">
      <c r="K4838" s="4"/>
      <c r="L4838" s="4"/>
    </row>
    <row r="4839" spans="11:12">
      <c r="K4839" s="4"/>
      <c r="L4839" s="4"/>
    </row>
    <row r="4840" spans="11:12">
      <c r="K4840" s="4"/>
      <c r="L4840" s="4"/>
    </row>
    <row r="4841" spans="11:12">
      <c r="K4841" s="4"/>
      <c r="L4841" s="4"/>
    </row>
    <row r="4842" spans="11:12">
      <c r="K4842" s="4"/>
      <c r="L4842" s="4"/>
    </row>
    <row r="4843" spans="11:12">
      <c r="K4843" s="4"/>
      <c r="L4843" s="4"/>
    </row>
    <row r="4844" spans="11:12">
      <c r="K4844" s="4"/>
      <c r="L4844" s="4"/>
    </row>
    <row r="4845" spans="11:12">
      <c r="K4845" s="4"/>
      <c r="L4845" s="4"/>
    </row>
    <row r="4846" spans="11:12">
      <c r="K4846" s="4"/>
      <c r="L4846" s="4"/>
    </row>
    <row r="4847" spans="11:12">
      <c r="K4847" s="4"/>
      <c r="L4847" s="4"/>
    </row>
    <row r="4848" spans="11:12">
      <c r="K4848" s="4"/>
      <c r="L4848" s="4"/>
    </row>
    <row r="4849" spans="11:12">
      <c r="K4849" s="4"/>
      <c r="L4849" s="4"/>
    </row>
    <row r="4850" spans="11:12">
      <c r="K4850" s="4"/>
      <c r="L4850" s="4"/>
    </row>
    <row r="4851" spans="11:12">
      <c r="K4851" s="4"/>
      <c r="L4851" s="4"/>
    </row>
    <row r="4852" spans="11:12">
      <c r="K4852" s="4"/>
      <c r="L4852" s="4"/>
    </row>
    <row r="4853" spans="11:12">
      <c r="K4853" s="4"/>
      <c r="L4853" s="4"/>
    </row>
    <row r="4854" spans="11:12">
      <c r="K4854" s="4"/>
      <c r="L4854" s="4"/>
    </row>
    <row r="4855" spans="11:12">
      <c r="K4855" s="4"/>
      <c r="L4855" s="4"/>
    </row>
    <row r="4856" spans="11:12">
      <c r="K4856" s="4"/>
      <c r="L4856" s="4"/>
    </row>
    <row r="4857" spans="11:12">
      <c r="K4857" s="4"/>
      <c r="L4857" s="4"/>
    </row>
    <row r="4858" spans="11:12">
      <c r="K4858" s="4"/>
      <c r="L4858" s="4"/>
    </row>
    <row r="4859" spans="11:12">
      <c r="K4859" s="4"/>
      <c r="L4859" s="4"/>
    </row>
    <row r="4860" spans="11:12">
      <c r="K4860" s="4"/>
      <c r="L4860" s="4"/>
    </row>
    <row r="4861" spans="11:12">
      <c r="K4861" s="4"/>
      <c r="L4861" s="4"/>
    </row>
    <row r="4862" spans="11:12">
      <c r="K4862" s="4"/>
      <c r="L4862" s="4"/>
    </row>
    <row r="4863" spans="11:12">
      <c r="K4863" s="4"/>
      <c r="L4863" s="4"/>
    </row>
    <row r="4864" spans="11:12">
      <c r="K4864" s="4"/>
      <c r="L4864" s="4"/>
    </row>
    <row r="4865" spans="11:12">
      <c r="K4865" s="4"/>
      <c r="L4865" s="4"/>
    </row>
    <row r="4866" spans="11:12">
      <c r="K4866" s="4"/>
      <c r="L4866" s="4"/>
    </row>
    <row r="4867" spans="11:12">
      <c r="K4867" s="4"/>
      <c r="L4867" s="4"/>
    </row>
    <row r="4868" spans="11:12">
      <c r="K4868" s="4"/>
      <c r="L4868" s="4"/>
    </row>
    <row r="4869" spans="11:12">
      <c r="K4869" s="4"/>
      <c r="L4869" s="4"/>
    </row>
    <row r="4870" spans="11:12">
      <c r="K4870" s="4"/>
      <c r="L4870" s="4"/>
    </row>
    <row r="4871" spans="11:12">
      <c r="K4871" s="4"/>
      <c r="L4871" s="4"/>
    </row>
    <row r="4872" spans="11:12">
      <c r="K4872" s="4"/>
      <c r="L4872" s="4"/>
    </row>
    <row r="4873" spans="11:12">
      <c r="K4873" s="4"/>
      <c r="L4873" s="4"/>
    </row>
    <row r="4874" spans="11:12">
      <c r="K4874" s="4"/>
      <c r="L4874" s="4"/>
    </row>
    <row r="4875" spans="11:12">
      <c r="K4875" s="4"/>
      <c r="L4875" s="4"/>
    </row>
    <row r="4876" spans="11:12">
      <c r="K4876" s="4"/>
      <c r="L4876" s="4"/>
    </row>
    <row r="4877" spans="11:12">
      <c r="K4877" s="4"/>
      <c r="L4877" s="4"/>
    </row>
    <row r="4878" spans="11:12">
      <c r="K4878" s="4"/>
      <c r="L4878" s="4"/>
    </row>
    <row r="4879" spans="11:12">
      <c r="K4879" s="4"/>
      <c r="L4879" s="4"/>
    </row>
    <row r="4880" spans="11:12">
      <c r="K4880" s="4"/>
      <c r="L4880" s="4"/>
    </row>
    <row r="4881" spans="11:12">
      <c r="K4881" s="4"/>
      <c r="L4881" s="4"/>
    </row>
    <row r="4882" spans="11:12">
      <c r="K4882" s="4"/>
      <c r="L4882" s="4"/>
    </row>
    <row r="4883" spans="11:12">
      <c r="K4883" s="4"/>
      <c r="L4883" s="4"/>
    </row>
    <row r="4884" spans="11:12">
      <c r="K4884" s="4"/>
      <c r="L4884" s="4"/>
    </row>
    <row r="4885" spans="11:12">
      <c r="K4885" s="4"/>
      <c r="L4885" s="4"/>
    </row>
    <row r="4886" spans="11:12">
      <c r="K4886" s="4"/>
      <c r="L4886" s="4"/>
    </row>
    <row r="4887" spans="11:12">
      <c r="K4887" s="4"/>
      <c r="L4887" s="4"/>
    </row>
    <row r="4888" spans="11:12">
      <c r="K4888" s="4"/>
      <c r="L4888" s="4"/>
    </row>
    <row r="4889" spans="11:12">
      <c r="K4889" s="4"/>
      <c r="L4889" s="4"/>
    </row>
    <row r="4890" spans="11:12">
      <c r="K4890" s="4"/>
      <c r="L4890" s="4"/>
    </row>
    <row r="4891" spans="11:12">
      <c r="K4891" s="4"/>
      <c r="L4891" s="4"/>
    </row>
    <row r="4892" spans="11:12">
      <c r="K4892" s="4"/>
      <c r="L4892" s="4"/>
    </row>
    <row r="4893" spans="11:12">
      <c r="K4893" s="4"/>
      <c r="L4893" s="4"/>
    </row>
    <row r="4894" spans="11:12">
      <c r="K4894" s="4"/>
      <c r="L4894" s="4"/>
    </row>
    <row r="4895" spans="11:12">
      <c r="K4895" s="4"/>
      <c r="L4895" s="4"/>
    </row>
    <row r="4896" spans="11:12">
      <c r="K4896" s="4"/>
      <c r="L4896" s="4"/>
    </row>
    <row r="4897" spans="11:12">
      <c r="K4897" s="4"/>
      <c r="L4897" s="4"/>
    </row>
    <row r="4898" spans="11:12">
      <c r="K4898" s="4"/>
      <c r="L4898" s="4"/>
    </row>
    <row r="4899" spans="11:12">
      <c r="K4899" s="4"/>
      <c r="L4899" s="4"/>
    </row>
    <row r="4900" spans="11:12">
      <c r="K4900" s="4"/>
      <c r="L4900" s="4"/>
    </row>
    <row r="4901" spans="11:12">
      <c r="K4901" s="4"/>
      <c r="L4901" s="4"/>
    </row>
    <row r="4902" spans="11:12">
      <c r="K4902" s="4"/>
      <c r="L4902" s="4"/>
    </row>
    <row r="4903" spans="11:12">
      <c r="K4903" s="4"/>
      <c r="L4903" s="4"/>
    </row>
    <row r="4904" spans="11:12">
      <c r="K4904" s="4"/>
      <c r="L4904" s="4"/>
    </row>
    <row r="4905" spans="11:12">
      <c r="K4905" s="4"/>
      <c r="L4905" s="4"/>
    </row>
    <row r="4906" spans="11:12">
      <c r="K4906" s="4"/>
      <c r="L4906" s="4"/>
    </row>
    <row r="4907" spans="11:12">
      <c r="K4907" s="4"/>
      <c r="L4907" s="4"/>
    </row>
    <row r="4908" spans="11:12">
      <c r="K4908" s="4"/>
      <c r="L4908" s="4"/>
    </row>
    <row r="4909" spans="11:12">
      <c r="K4909" s="4"/>
      <c r="L4909" s="4"/>
    </row>
    <row r="4910" spans="11:12">
      <c r="K4910" s="4"/>
      <c r="L4910" s="4"/>
    </row>
    <row r="4911" spans="11:12">
      <c r="K4911" s="4"/>
      <c r="L4911" s="4"/>
    </row>
    <row r="4912" spans="11:12">
      <c r="K4912" s="4"/>
      <c r="L4912" s="4"/>
    </row>
    <row r="4913" spans="11:12">
      <c r="K4913" s="4"/>
      <c r="L4913" s="4"/>
    </row>
    <row r="4914" spans="11:12">
      <c r="K4914" s="4"/>
      <c r="L4914" s="4"/>
    </row>
    <row r="4915" spans="11:12">
      <c r="K4915" s="4"/>
      <c r="L4915" s="4"/>
    </row>
    <row r="4916" spans="11:12">
      <c r="K4916" s="4"/>
      <c r="L4916" s="4"/>
    </row>
    <row r="4917" spans="11:12">
      <c r="K4917" s="4"/>
      <c r="L4917" s="4"/>
    </row>
    <row r="4918" spans="11:12">
      <c r="K4918" s="4"/>
      <c r="L4918" s="4"/>
    </row>
    <row r="4919" spans="11:12">
      <c r="K4919" s="4"/>
      <c r="L4919" s="4"/>
    </row>
    <row r="4920" spans="11:12">
      <c r="K4920" s="4"/>
      <c r="L4920" s="4"/>
    </row>
    <row r="4921" spans="11:12">
      <c r="K4921" s="4"/>
      <c r="L4921" s="4"/>
    </row>
    <row r="4922" spans="11:12">
      <c r="K4922" s="4"/>
      <c r="L4922" s="4"/>
    </row>
    <row r="4923" spans="11:12">
      <c r="K4923" s="4"/>
      <c r="L4923" s="4"/>
    </row>
    <row r="4924" spans="11:12">
      <c r="K4924" s="4"/>
      <c r="L4924" s="4"/>
    </row>
    <row r="4925" spans="11:12">
      <c r="K4925" s="4"/>
      <c r="L4925" s="4"/>
    </row>
    <row r="4926" spans="11:12">
      <c r="K4926" s="4"/>
      <c r="L4926" s="4"/>
    </row>
    <row r="4927" spans="11:12">
      <c r="K4927" s="4"/>
      <c r="L4927" s="4"/>
    </row>
    <row r="4928" spans="11:12">
      <c r="K4928" s="4"/>
      <c r="L4928" s="4"/>
    </row>
    <row r="4929" spans="11:12">
      <c r="K4929" s="4"/>
      <c r="L4929" s="4"/>
    </row>
    <row r="4930" spans="11:12">
      <c r="K4930" s="4"/>
      <c r="L4930" s="4"/>
    </row>
    <row r="4931" spans="11:12">
      <c r="K4931" s="4"/>
      <c r="L4931" s="4"/>
    </row>
    <row r="4932" spans="11:12">
      <c r="K4932" s="4"/>
      <c r="L4932" s="4"/>
    </row>
    <row r="4933" spans="11:12">
      <c r="K4933" s="4"/>
      <c r="L4933" s="4"/>
    </row>
    <row r="4934" spans="11:12">
      <c r="K4934" s="4"/>
      <c r="L4934" s="4"/>
    </row>
    <row r="4935" spans="11:12">
      <c r="K4935" s="4"/>
      <c r="L4935" s="4"/>
    </row>
    <row r="4936" spans="11:12">
      <c r="K4936" s="4"/>
      <c r="L4936" s="4"/>
    </row>
    <row r="4937" spans="11:12">
      <c r="K4937" s="4"/>
      <c r="L4937" s="4"/>
    </row>
    <row r="4938" spans="11:12">
      <c r="K4938" s="4"/>
      <c r="L4938" s="4"/>
    </row>
    <row r="4939" spans="11:12">
      <c r="K4939" s="4"/>
      <c r="L4939" s="4"/>
    </row>
    <row r="4940" spans="11:12">
      <c r="K4940" s="4"/>
      <c r="L4940" s="4"/>
    </row>
    <row r="4941" spans="11:12">
      <c r="K4941" s="4"/>
      <c r="L4941" s="4"/>
    </row>
    <row r="4942" spans="11:12">
      <c r="K4942" s="4"/>
      <c r="L4942" s="4"/>
    </row>
    <row r="4943" spans="11:12">
      <c r="K4943" s="4"/>
      <c r="L4943" s="4"/>
    </row>
    <row r="4944" spans="11:12">
      <c r="K4944" s="4"/>
      <c r="L4944" s="4"/>
    </row>
    <row r="4945" spans="11:12">
      <c r="K4945" s="4"/>
      <c r="L4945" s="4"/>
    </row>
    <row r="4946" spans="11:12">
      <c r="K4946" s="4"/>
      <c r="L4946" s="4"/>
    </row>
    <row r="4947" spans="11:12">
      <c r="K4947" s="4"/>
      <c r="L4947" s="4"/>
    </row>
    <row r="4948" spans="11:12">
      <c r="K4948" s="4"/>
      <c r="L4948" s="4"/>
    </row>
    <row r="4949" spans="11:12">
      <c r="K4949" s="4"/>
      <c r="L4949" s="4"/>
    </row>
    <row r="4950" spans="11:12">
      <c r="K4950" s="4"/>
      <c r="L4950" s="4"/>
    </row>
    <row r="4951" spans="11:12">
      <c r="K4951" s="4"/>
      <c r="L4951" s="4"/>
    </row>
    <row r="4952" spans="11:12">
      <c r="K4952" s="4"/>
      <c r="L4952" s="4"/>
    </row>
    <row r="4953" spans="11:12">
      <c r="K4953" s="4"/>
      <c r="L4953" s="4"/>
    </row>
    <row r="4954" spans="11:12">
      <c r="K4954" s="4"/>
      <c r="L4954" s="4"/>
    </row>
    <row r="4955" spans="11:12">
      <c r="K4955" s="4"/>
      <c r="L4955" s="4"/>
    </row>
    <row r="4956" spans="11:12">
      <c r="K4956" s="4"/>
      <c r="L4956" s="4"/>
    </row>
    <row r="4957" spans="11:12">
      <c r="K4957" s="4"/>
      <c r="L4957" s="4"/>
    </row>
    <row r="4958" spans="11:12">
      <c r="K4958" s="4"/>
      <c r="L4958" s="4"/>
    </row>
    <row r="4959" spans="11:12">
      <c r="K4959" s="4"/>
      <c r="L4959" s="4"/>
    </row>
    <row r="4960" spans="11:12">
      <c r="K4960" s="4"/>
      <c r="L4960" s="4"/>
    </row>
    <row r="4961" spans="11:12">
      <c r="K4961" s="4"/>
      <c r="L4961" s="4"/>
    </row>
    <row r="4962" spans="11:12">
      <c r="K4962" s="4"/>
      <c r="L4962" s="4"/>
    </row>
    <row r="4963" spans="11:12">
      <c r="K4963" s="4"/>
      <c r="L4963" s="4"/>
    </row>
    <row r="4964" spans="11:12">
      <c r="K4964" s="4"/>
      <c r="L4964" s="4"/>
    </row>
    <row r="4965" spans="11:12">
      <c r="K4965" s="4"/>
      <c r="L4965" s="4"/>
    </row>
    <row r="4966" spans="11:12">
      <c r="K4966" s="4"/>
      <c r="L4966" s="4"/>
    </row>
    <row r="4967" spans="11:12">
      <c r="K4967" s="4"/>
      <c r="L4967" s="4"/>
    </row>
    <row r="4968" spans="11:12">
      <c r="K4968" s="4"/>
      <c r="L4968" s="4"/>
    </row>
    <row r="4969" spans="11:12">
      <c r="K4969" s="4"/>
      <c r="L4969" s="4"/>
    </row>
    <row r="4970" spans="11:12">
      <c r="K4970" s="4"/>
      <c r="L4970" s="4"/>
    </row>
    <row r="4971" spans="11:12">
      <c r="K4971" s="4"/>
      <c r="L4971" s="4"/>
    </row>
    <row r="4972" spans="11:12">
      <c r="K4972" s="4"/>
      <c r="L4972" s="4"/>
    </row>
    <row r="4973" spans="11:12">
      <c r="K4973" s="4"/>
      <c r="L4973" s="4"/>
    </row>
    <row r="4974" spans="11:12">
      <c r="K4974" s="4"/>
      <c r="L4974" s="4"/>
    </row>
    <row r="4975" spans="11:12">
      <c r="K4975" s="4"/>
      <c r="L4975" s="4"/>
    </row>
    <row r="4976" spans="11:12">
      <c r="K4976" s="4"/>
      <c r="L4976" s="4"/>
    </row>
    <row r="4977" spans="11:12">
      <c r="K4977" s="4"/>
      <c r="L4977" s="4"/>
    </row>
    <row r="4978" spans="11:12">
      <c r="K4978" s="4"/>
      <c r="L4978" s="4"/>
    </row>
    <row r="4979" spans="11:12">
      <c r="K4979" s="4"/>
      <c r="L4979" s="4"/>
    </row>
    <row r="4980" spans="11:12">
      <c r="K4980" s="4"/>
      <c r="L4980" s="4"/>
    </row>
    <row r="4981" spans="11:12">
      <c r="K4981" s="4"/>
      <c r="L4981" s="4"/>
    </row>
    <row r="4982" spans="11:12">
      <c r="K4982" s="4"/>
      <c r="L4982" s="4"/>
    </row>
    <row r="4983" spans="11:12">
      <c r="K4983" s="4"/>
      <c r="L4983" s="4"/>
    </row>
    <row r="4984" spans="11:12">
      <c r="K4984" s="4"/>
      <c r="L4984" s="4"/>
    </row>
    <row r="4985" spans="11:12">
      <c r="K4985" s="4"/>
      <c r="L4985" s="4"/>
    </row>
    <row r="4986" spans="11:12">
      <c r="K4986" s="4"/>
      <c r="L4986" s="4"/>
    </row>
    <row r="4987" spans="11:12">
      <c r="K4987" s="4"/>
      <c r="L4987" s="4"/>
    </row>
    <row r="4988" spans="11:12">
      <c r="K4988" s="4"/>
      <c r="L4988" s="4"/>
    </row>
    <row r="4989" spans="11:12">
      <c r="K4989" s="4"/>
      <c r="L4989" s="4"/>
    </row>
    <row r="4990" spans="11:12">
      <c r="K4990" s="4"/>
      <c r="L4990" s="4"/>
    </row>
    <row r="4991" spans="11:12">
      <c r="K4991" s="4"/>
      <c r="L4991" s="4"/>
    </row>
    <row r="4992" spans="11:12">
      <c r="K4992" s="4"/>
      <c r="L4992" s="4"/>
    </row>
    <row r="4993" spans="11:12">
      <c r="K4993" s="4"/>
      <c r="L4993" s="4"/>
    </row>
    <row r="4994" spans="11:12">
      <c r="K4994" s="4"/>
      <c r="L4994" s="4"/>
    </row>
    <row r="4995" spans="11:12">
      <c r="K4995" s="4"/>
      <c r="L4995" s="4"/>
    </row>
    <row r="4996" spans="11:12">
      <c r="K4996" s="4"/>
      <c r="L4996" s="4"/>
    </row>
    <row r="4997" spans="11:12">
      <c r="K4997" s="4"/>
      <c r="L4997" s="4"/>
    </row>
    <row r="4998" spans="11:12">
      <c r="K4998" s="4"/>
      <c r="L4998" s="4"/>
    </row>
    <row r="4999" spans="11:12">
      <c r="K4999" s="4"/>
      <c r="L4999" s="4"/>
    </row>
    <row r="5000" spans="11:12">
      <c r="K5000" s="4"/>
      <c r="L5000" s="4"/>
    </row>
    <row r="5001" spans="11:12">
      <c r="K5001" s="4"/>
      <c r="L5001" s="4"/>
    </row>
    <row r="5002" spans="11:12">
      <c r="K5002" s="4"/>
      <c r="L5002" s="4"/>
    </row>
    <row r="5003" spans="11:12">
      <c r="K5003" s="4"/>
      <c r="L5003" s="4"/>
    </row>
    <row r="5004" spans="11:12">
      <c r="K5004" s="4"/>
      <c r="L5004" s="4"/>
    </row>
    <row r="5005" spans="11:12">
      <c r="K5005" s="4"/>
      <c r="L5005" s="4"/>
    </row>
    <row r="5006" spans="11:12">
      <c r="K5006" s="4"/>
      <c r="L5006" s="4"/>
    </row>
    <row r="5007" spans="11:12">
      <c r="K5007" s="4"/>
      <c r="L5007" s="4"/>
    </row>
    <row r="5008" spans="11:12">
      <c r="K5008" s="4"/>
      <c r="L5008" s="4"/>
    </row>
    <row r="5009" spans="11:12">
      <c r="K5009" s="4"/>
      <c r="L5009" s="4"/>
    </row>
    <row r="5010" spans="11:12">
      <c r="K5010" s="4"/>
      <c r="L5010" s="4"/>
    </row>
    <row r="5011" spans="11:12">
      <c r="K5011" s="4"/>
      <c r="L5011" s="4"/>
    </row>
    <row r="5012" spans="11:12">
      <c r="K5012" s="4"/>
      <c r="L5012" s="4"/>
    </row>
    <row r="5013" spans="11:12">
      <c r="K5013" s="4"/>
      <c r="L5013" s="4"/>
    </row>
    <row r="5014" spans="11:12">
      <c r="K5014" s="4"/>
      <c r="L5014" s="4"/>
    </row>
    <row r="5015" spans="11:12">
      <c r="K5015" s="4"/>
      <c r="L5015" s="4"/>
    </row>
    <row r="5016" spans="11:12">
      <c r="K5016" s="4"/>
      <c r="L5016" s="4"/>
    </row>
    <row r="5017" spans="11:12">
      <c r="K5017" s="4"/>
      <c r="L5017" s="4"/>
    </row>
    <row r="5018" spans="11:12">
      <c r="K5018" s="4"/>
      <c r="L5018" s="4"/>
    </row>
    <row r="5019" spans="11:12">
      <c r="K5019" s="4"/>
      <c r="L5019" s="4"/>
    </row>
    <row r="5020" spans="11:12">
      <c r="K5020" s="4"/>
      <c r="L5020" s="4"/>
    </row>
    <row r="5021" spans="11:12">
      <c r="K5021" s="4"/>
      <c r="L5021" s="4"/>
    </row>
    <row r="5022" spans="11:12">
      <c r="K5022" s="4"/>
      <c r="L5022" s="4"/>
    </row>
    <row r="5023" spans="11:12">
      <c r="K5023" s="4"/>
      <c r="L5023" s="4"/>
    </row>
    <row r="5024" spans="11:12">
      <c r="K5024" s="4"/>
      <c r="L5024" s="4"/>
    </row>
    <row r="5025" spans="11:12">
      <c r="K5025" s="4"/>
      <c r="L5025" s="4"/>
    </row>
    <row r="5026" spans="11:12">
      <c r="K5026" s="4"/>
      <c r="L5026" s="4"/>
    </row>
    <row r="5027" spans="11:12">
      <c r="K5027" s="4"/>
      <c r="L5027" s="4"/>
    </row>
    <row r="5028" spans="11:12">
      <c r="K5028" s="4"/>
      <c r="L5028" s="4"/>
    </row>
    <row r="5029" spans="11:12">
      <c r="K5029" s="4"/>
      <c r="L5029" s="4"/>
    </row>
    <row r="5030" spans="11:12">
      <c r="K5030" s="4"/>
      <c r="L5030" s="4"/>
    </row>
    <row r="5031" spans="11:12">
      <c r="K5031" s="4"/>
      <c r="L5031" s="4"/>
    </row>
    <row r="5032" spans="11:12">
      <c r="K5032" s="4"/>
      <c r="L5032" s="4"/>
    </row>
    <row r="5033" spans="11:12">
      <c r="K5033" s="4"/>
      <c r="L5033" s="4"/>
    </row>
    <row r="5034" spans="11:12">
      <c r="K5034" s="4"/>
      <c r="L5034" s="4"/>
    </row>
    <row r="5035" spans="11:12">
      <c r="K5035" s="4"/>
      <c r="L5035" s="4"/>
    </row>
    <row r="5036" spans="11:12">
      <c r="K5036" s="4"/>
      <c r="L5036" s="4"/>
    </row>
    <row r="5037" spans="11:12">
      <c r="K5037" s="4"/>
      <c r="L5037" s="4"/>
    </row>
    <row r="5038" spans="11:12">
      <c r="K5038" s="4"/>
      <c r="L5038" s="4"/>
    </row>
    <row r="5039" spans="11:12">
      <c r="K5039" s="4"/>
      <c r="L5039" s="4"/>
    </row>
    <row r="5040" spans="11:12">
      <c r="K5040" s="4"/>
      <c r="L5040" s="4"/>
    </row>
    <row r="5041" spans="11:12">
      <c r="K5041" s="4"/>
      <c r="L5041" s="4"/>
    </row>
    <row r="5042" spans="11:12">
      <c r="K5042" s="4"/>
      <c r="L5042" s="4"/>
    </row>
    <row r="5043" spans="11:12">
      <c r="K5043" s="4"/>
      <c r="L5043" s="4"/>
    </row>
    <row r="5044" spans="11:12">
      <c r="K5044" s="4"/>
      <c r="L5044" s="4"/>
    </row>
    <row r="5045" spans="11:12">
      <c r="K5045" s="4"/>
      <c r="L5045" s="4"/>
    </row>
    <row r="5046" spans="11:12">
      <c r="K5046" s="4"/>
      <c r="L5046" s="4"/>
    </row>
    <row r="5047" spans="11:12">
      <c r="K5047" s="4"/>
      <c r="L5047" s="4"/>
    </row>
    <row r="5048" spans="11:12">
      <c r="K5048" s="4"/>
      <c r="L5048" s="4"/>
    </row>
    <row r="5049" spans="11:12">
      <c r="K5049" s="4"/>
      <c r="L5049" s="4"/>
    </row>
    <row r="5050" spans="11:12">
      <c r="K5050" s="4"/>
      <c r="L5050" s="4"/>
    </row>
    <row r="5051" spans="11:12">
      <c r="K5051" s="4"/>
      <c r="L5051" s="4"/>
    </row>
    <row r="5052" spans="11:12">
      <c r="K5052" s="4"/>
      <c r="L5052" s="4"/>
    </row>
    <row r="5053" spans="11:12">
      <c r="K5053" s="4"/>
      <c r="L5053" s="4"/>
    </row>
    <row r="5054" spans="11:12">
      <c r="K5054" s="4"/>
      <c r="L5054" s="4"/>
    </row>
    <row r="5055" spans="11:12">
      <c r="K5055" s="4"/>
      <c r="L5055" s="4"/>
    </row>
    <row r="5056" spans="11:12">
      <c r="K5056" s="4"/>
      <c r="L5056" s="4"/>
    </row>
    <row r="5057" spans="11:12">
      <c r="K5057" s="4"/>
      <c r="L5057" s="4"/>
    </row>
    <row r="5058" spans="11:12">
      <c r="K5058" s="4"/>
      <c r="L5058" s="4"/>
    </row>
    <row r="5059" spans="11:12">
      <c r="K5059" s="4"/>
      <c r="L5059" s="4"/>
    </row>
    <row r="5060" spans="11:12">
      <c r="K5060" s="4"/>
      <c r="L5060" s="4"/>
    </row>
    <row r="5061" spans="11:12">
      <c r="K5061" s="4"/>
      <c r="L5061" s="4"/>
    </row>
    <row r="5062" spans="11:12">
      <c r="K5062" s="4"/>
      <c r="L5062" s="4"/>
    </row>
    <row r="5063" spans="11:12">
      <c r="K5063" s="4"/>
      <c r="L5063" s="4"/>
    </row>
    <row r="5064" spans="11:12">
      <c r="K5064" s="4"/>
      <c r="L5064" s="4"/>
    </row>
    <row r="5065" spans="11:12">
      <c r="K5065" s="4"/>
      <c r="L5065" s="4"/>
    </row>
    <row r="5066" spans="11:12">
      <c r="K5066" s="4"/>
      <c r="L5066" s="4"/>
    </row>
    <row r="5067" spans="11:12">
      <c r="K5067" s="4"/>
      <c r="L5067" s="4"/>
    </row>
    <row r="5068" spans="11:12">
      <c r="K5068" s="4"/>
      <c r="L5068" s="4"/>
    </row>
    <row r="5069" spans="11:12">
      <c r="K5069" s="4"/>
      <c r="L5069" s="4"/>
    </row>
    <row r="5070" spans="11:12">
      <c r="K5070" s="4"/>
      <c r="L5070" s="4"/>
    </row>
    <row r="5071" spans="11:12">
      <c r="K5071" s="4"/>
      <c r="L5071" s="4"/>
    </row>
    <row r="5072" spans="11:12">
      <c r="K5072" s="4"/>
      <c r="L5072" s="4"/>
    </row>
    <row r="5073" spans="11:12">
      <c r="K5073" s="4"/>
      <c r="L5073" s="4"/>
    </row>
    <row r="5074" spans="11:12">
      <c r="K5074" s="4"/>
      <c r="L5074" s="4"/>
    </row>
    <row r="5075" spans="11:12">
      <c r="K5075" s="4"/>
      <c r="L5075" s="4"/>
    </row>
    <row r="5076" spans="11:12">
      <c r="K5076" s="4"/>
      <c r="L5076" s="4"/>
    </row>
    <row r="5077" spans="11:12">
      <c r="K5077" s="4"/>
      <c r="L5077" s="4"/>
    </row>
    <row r="5078" spans="11:12">
      <c r="K5078" s="4"/>
      <c r="L5078" s="4"/>
    </row>
    <row r="5079" spans="11:12">
      <c r="K5079" s="4"/>
      <c r="L5079" s="4"/>
    </row>
    <row r="5080" spans="11:12">
      <c r="K5080" s="4"/>
      <c r="L5080" s="4"/>
    </row>
    <row r="5081" spans="11:12">
      <c r="K5081" s="4"/>
      <c r="L5081" s="4"/>
    </row>
    <row r="5082" spans="11:12">
      <c r="K5082" s="4"/>
      <c r="L5082" s="4"/>
    </row>
    <row r="5083" spans="11:12">
      <c r="K5083" s="4"/>
      <c r="L5083" s="4"/>
    </row>
    <row r="5084" spans="11:12">
      <c r="K5084" s="4"/>
      <c r="L5084" s="4"/>
    </row>
    <row r="5085" spans="11:12">
      <c r="K5085" s="4"/>
      <c r="L5085" s="4"/>
    </row>
    <row r="5086" spans="11:12">
      <c r="K5086" s="4"/>
      <c r="L5086" s="4"/>
    </row>
    <row r="5087" spans="11:12">
      <c r="K5087" s="4"/>
      <c r="L5087" s="4"/>
    </row>
    <row r="5088" spans="11:12">
      <c r="K5088" s="4"/>
      <c r="L5088" s="4"/>
    </row>
    <row r="5089" spans="11:12">
      <c r="K5089" s="4"/>
      <c r="L5089" s="4"/>
    </row>
    <row r="5090" spans="11:12">
      <c r="K5090" s="4"/>
      <c r="L5090" s="4"/>
    </row>
    <row r="5091" spans="11:12">
      <c r="K5091" s="4"/>
      <c r="L5091" s="4"/>
    </row>
    <row r="5092" spans="11:12">
      <c r="K5092" s="4"/>
      <c r="L5092" s="4"/>
    </row>
    <row r="5093" spans="11:12">
      <c r="K5093" s="4"/>
      <c r="L5093" s="4"/>
    </row>
    <row r="5094" spans="11:12">
      <c r="K5094" s="4"/>
      <c r="L5094" s="4"/>
    </row>
    <row r="5095" spans="11:12">
      <c r="K5095" s="4"/>
      <c r="L5095" s="4"/>
    </row>
    <row r="5096" spans="11:12">
      <c r="K5096" s="4"/>
      <c r="L5096" s="4"/>
    </row>
    <row r="5097" spans="11:12">
      <c r="K5097" s="4"/>
      <c r="L5097" s="4"/>
    </row>
    <row r="5098" spans="11:12">
      <c r="K5098" s="4"/>
      <c r="L5098" s="4"/>
    </row>
    <row r="5099" spans="11:12">
      <c r="K5099" s="4"/>
      <c r="L5099" s="4"/>
    </row>
    <row r="5100" spans="11:12">
      <c r="K5100" s="4"/>
      <c r="L5100" s="4"/>
    </row>
    <row r="5101" spans="11:12">
      <c r="K5101" s="4"/>
      <c r="L5101" s="4"/>
    </row>
    <row r="5102" spans="11:12">
      <c r="K5102" s="4"/>
      <c r="L5102" s="4"/>
    </row>
    <row r="5103" spans="11:12">
      <c r="K5103" s="4"/>
      <c r="L5103" s="4"/>
    </row>
    <row r="5104" spans="11:12">
      <c r="K5104" s="4"/>
      <c r="L5104" s="4"/>
    </row>
    <row r="5105" spans="11:12">
      <c r="K5105" s="4"/>
      <c r="L5105" s="4"/>
    </row>
    <row r="5106" spans="11:12">
      <c r="K5106" s="4"/>
      <c r="L5106" s="4"/>
    </row>
    <row r="5107" spans="11:12">
      <c r="K5107" s="4"/>
      <c r="L5107" s="4"/>
    </row>
    <row r="5108" spans="11:12">
      <c r="K5108" s="4"/>
      <c r="L5108" s="4"/>
    </row>
    <row r="5109" spans="11:12">
      <c r="K5109" s="4"/>
      <c r="L5109" s="4"/>
    </row>
    <row r="5110" spans="11:12">
      <c r="K5110" s="4"/>
      <c r="L5110" s="4"/>
    </row>
    <row r="5111" spans="11:12">
      <c r="K5111" s="4"/>
      <c r="L5111" s="4"/>
    </row>
    <row r="5112" spans="11:12">
      <c r="K5112" s="4"/>
      <c r="L5112" s="4"/>
    </row>
    <row r="5113" spans="11:12">
      <c r="K5113" s="4"/>
      <c r="L5113" s="4"/>
    </row>
    <row r="5114" spans="11:12">
      <c r="K5114" s="4"/>
      <c r="L5114" s="4"/>
    </row>
    <row r="5115" spans="11:12">
      <c r="K5115" s="4"/>
      <c r="L5115" s="4"/>
    </row>
    <row r="5116" spans="11:12">
      <c r="K5116" s="4"/>
      <c r="L5116" s="4"/>
    </row>
    <row r="5117" spans="11:12">
      <c r="K5117" s="4"/>
      <c r="L5117" s="4"/>
    </row>
    <row r="5118" spans="11:12">
      <c r="K5118" s="4"/>
      <c r="L5118" s="4"/>
    </row>
    <row r="5119" spans="11:12">
      <c r="K5119" s="4"/>
      <c r="L5119" s="4"/>
    </row>
    <row r="5120" spans="11:12">
      <c r="K5120" s="4"/>
      <c r="L5120" s="4"/>
    </row>
    <row r="5121" spans="11:12">
      <c r="K5121" s="4"/>
      <c r="L5121" s="4"/>
    </row>
    <row r="5122" spans="11:12">
      <c r="K5122" s="4"/>
      <c r="L5122" s="4"/>
    </row>
    <row r="5123" spans="11:12">
      <c r="K5123" s="4"/>
      <c r="L5123" s="4"/>
    </row>
    <row r="5124" spans="11:12">
      <c r="K5124" s="4"/>
      <c r="L5124" s="4"/>
    </row>
    <row r="5125" spans="11:12">
      <c r="K5125" s="4"/>
      <c r="L5125" s="4"/>
    </row>
    <row r="5126" spans="11:12">
      <c r="K5126" s="4"/>
      <c r="L5126" s="4"/>
    </row>
    <row r="5127" spans="11:12">
      <c r="K5127" s="4"/>
      <c r="L5127" s="4"/>
    </row>
    <row r="5128" spans="11:12">
      <c r="K5128" s="4"/>
      <c r="L5128" s="4"/>
    </row>
    <row r="5129" spans="11:12">
      <c r="K5129" s="4"/>
      <c r="L5129" s="4"/>
    </row>
    <row r="5130" spans="11:12">
      <c r="K5130" s="4"/>
      <c r="L5130" s="4"/>
    </row>
    <row r="5131" spans="11:12">
      <c r="K5131" s="4"/>
      <c r="L5131" s="4"/>
    </row>
    <row r="5132" spans="11:12">
      <c r="K5132" s="4"/>
      <c r="L5132" s="4"/>
    </row>
    <row r="5133" spans="11:12">
      <c r="K5133" s="4"/>
      <c r="L5133" s="4"/>
    </row>
    <row r="5134" spans="11:12">
      <c r="K5134" s="4"/>
      <c r="L5134" s="4"/>
    </row>
    <row r="5135" spans="11:12">
      <c r="K5135" s="4"/>
      <c r="L5135" s="4"/>
    </row>
    <row r="5136" spans="11:12">
      <c r="K5136" s="4"/>
      <c r="L5136" s="4"/>
    </row>
    <row r="5137" spans="11:12">
      <c r="K5137" s="4"/>
      <c r="L5137" s="4"/>
    </row>
    <row r="5138" spans="11:12">
      <c r="K5138" s="4"/>
      <c r="L5138" s="4"/>
    </row>
    <row r="5139" spans="11:12">
      <c r="K5139" s="4"/>
      <c r="L5139" s="4"/>
    </row>
    <row r="5140" spans="11:12">
      <c r="K5140" s="4"/>
      <c r="L5140" s="4"/>
    </row>
    <row r="5141" spans="11:12">
      <c r="K5141" s="4"/>
      <c r="L5141" s="4"/>
    </row>
    <row r="5142" spans="11:12">
      <c r="K5142" s="4"/>
      <c r="L5142" s="4"/>
    </row>
    <row r="5143" spans="11:12">
      <c r="K5143" s="4"/>
      <c r="L5143" s="4"/>
    </row>
    <row r="5144" spans="11:12">
      <c r="K5144" s="4"/>
      <c r="L5144" s="4"/>
    </row>
    <row r="5145" spans="11:12">
      <c r="K5145" s="4"/>
      <c r="L5145" s="4"/>
    </row>
    <row r="5146" spans="11:12">
      <c r="K5146" s="4"/>
      <c r="L5146" s="4"/>
    </row>
    <row r="5147" spans="11:12">
      <c r="K5147" s="4"/>
      <c r="L5147" s="4"/>
    </row>
    <row r="5148" spans="11:12">
      <c r="K5148" s="4"/>
      <c r="L5148" s="4"/>
    </row>
    <row r="5149" spans="11:12">
      <c r="K5149" s="4"/>
      <c r="L5149" s="4"/>
    </row>
    <row r="5150" spans="11:12">
      <c r="K5150" s="4"/>
      <c r="L5150" s="4"/>
    </row>
    <row r="5151" spans="11:12">
      <c r="K5151" s="4"/>
      <c r="L5151" s="4"/>
    </row>
    <row r="5152" spans="11:12">
      <c r="K5152" s="4"/>
      <c r="L5152" s="4"/>
    </row>
    <row r="5153" spans="11:12">
      <c r="K5153" s="4"/>
      <c r="L5153" s="4"/>
    </row>
    <row r="5154" spans="11:12">
      <c r="K5154" s="4"/>
      <c r="L5154" s="4"/>
    </row>
    <row r="5155" spans="11:12">
      <c r="K5155" s="4"/>
      <c r="L5155" s="4"/>
    </row>
    <row r="5156" spans="11:12">
      <c r="K5156" s="4"/>
      <c r="L5156" s="4"/>
    </row>
    <row r="5157" spans="11:12">
      <c r="K5157" s="4"/>
      <c r="L5157" s="4"/>
    </row>
    <row r="5158" spans="11:12">
      <c r="K5158" s="4"/>
      <c r="L5158" s="4"/>
    </row>
    <row r="5159" spans="11:12">
      <c r="K5159" s="4"/>
      <c r="L5159" s="4"/>
    </row>
    <row r="5160" spans="11:12">
      <c r="K5160" s="4"/>
      <c r="L5160" s="4"/>
    </row>
    <row r="5161" spans="11:12">
      <c r="K5161" s="4"/>
      <c r="L5161" s="4"/>
    </row>
    <row r="5162" spans="11:12">
      <c r="K5162" s="4"/>
      <c r="L5162" s="4"/>
    </row>
    <row r="5163" spans="11:12">
      <c r="K5163" s="4"/>
      <c r="L5163" s="4"/>
    </row>
    <row r="5164" spans="11:12">
      <c r="K5164" s="4"/>
      <c r="L5164" s="4"/>
    </row>
    <row r="5165" spans="11:12">
      <c r="K5165" s="4"/>
      <c r="L5165" s="4"/>
    </row>
    <row r="5166" spans="11:12">
      <c r="K5166" s="4"/>
      <c r="L5166" s="4"/>
    </row>
    <row r="5167" spans="11:12">
      <c r="K5167" s="4"/>
      <c r="L5167" s="4"/>
    </row>
    <row r="5168" spans="11:12">
      <c r="K5168" s="4"/>
      <c r="L5168" s="4"/>
    </row>
    <row r="5169" spans="11:12">
      <c r="K5169" s="4"/>
      <c r="L5169" s="4"/>
    </row>
    <row r="5170" spans="11:12">
      <c r="K5170" s="4"/>
      <c r="L5170" s="4"/>
    </row>
    <row r="5171" spans="11:12">
      <c r="K5171" s="4"/>
      <c r="L5171" s="4"/>
    </row>
    <row r="5172" spans="11:12">
      <c r="K5172" s="4"/>
      <c r="L5172" s="4"/>
    </row>
    <row r="5173" spans="11:12">
      <c r="K5173" s="4"/>
      <c r="L5173" s="4"/>
    </row>
    <row r="5174" spans="11:12">
      <c r="K5174" s="4"/>
      <c r="L5174" s="4"/>
    </row>
    <row r="5175" spans="11:12">
      <c r="K5175" s="4"/>
      <c r="L5175" s="4"/>
    </row>
    <row r="5176" spans="11:12">
      <c r="K5176" s="4"/>
      <c r="L5176" s="4"/>
    </row>
    <row r="5177" spans="11:12">
      <c r="K5177" s="4"/>
      <c r="L5177" s="4"/>
    </row>
    <row r="5178" spans="11:12">
      <c r="K5178" s="4"/>
      <c r="L5178" s="4"/>
    </row>
    <row r="5179" spans="11:12">
      <c r="K5179" s="4"/>
      <c r="L5179" s="4"/>
    </row>
    <row r="5180" spans="11:12">
      <c r="K5180" s="4"/>
      <c r="L5180" s="4"/>
    </row>
    <row r="5181" spans="11:12">
      <c r="K5181" s="4"/>
      <c r="L5181" s="4"/>
    </row>
    <row r="5182" spans="11:12">
      <c r="K5182" s="4"/>
      <c r="L5182" s="4"/>
    </row>
    <row r="5183" spans="11:12">
      <c r="K5183" s="4"/>
      <c r="L5183" s="4"/>
    </row>
    <row r="5184" spans="11:12">
      <c r="K5184" s="4"/>
      <c r="L5184" s="4"/>
    </row>
    <row r="5185" spans="11:12">
      <c r="K5185" s="4"/>
      <c r="L5185" s="4"/>
    </row>
    <row r="5186" spans="11:12">
      <c r="K5186" s="4"/>
      <c r="L5186" s="4"/>
    </row>
    <row r="5187" spans="11:12">
      <c r="K5187" s="4"/>
      <c r="L5187" s="4"/>
    </row>
    <row r="5188" spans="11:12">
      <c r="K5188" s="4"/>
      <c r="L5188" s="4"/>
    </row>
    <row r="5189" spans="11:12">
      <c r="K5189" s="4"/>
      <c r="L5189" s="4"/>
    </row>
    <row r="5190" spans="11:12">
      <c r="K5190" s="4"/>
      <c r="L5190" s="4"/>
    </row>
    <row r="5191" spans="11:12">
      <c r="K5191" s="4"/>
      <c r="L5191" s="4"/>
    </row>
    <row r="5192" spans="11:12">
      <c r="K5192" s="4"/>
      <c r="L5192" s="4"/>
    </row>
    <row r="5193" spans="11:12">
      <c r="K5193" s="4"/>
      <c r="L5193" s="4"/>
    </row>
    <row r="5194" spans="11:12">
      <c r="K5194" s="4"/>
      <c r="L5194" s="4"/>
    </row>
    <row r="5195" spans="11:12">
      <c r="K5195" s="4"/>
      <c r="L5195" s="4"/>
    </row>
    <row r="5196" spans="11:12">
      <c r="K5196" s="4"/>
      <c r="L5196" s="4"/>
    </row>
    <row r="5197" spans="11:12">
      <c r="K5197" s="4"/>
      <c r="L5197" s="4"/>
    </row>
    <row r="5198" spans="11:12">
      <c r="K5198" s="4"/>
      <c r="L5198" s="4"/>
    </row>
    <row r="5199" spans="11:12">
      <c r="K5199" s="4"/>
      <c r="L5199" s="4"/>
    </row>
    <row r="5200" spans="11:12">
      <c r="K5200" s="4"/>
      <c r="L5200" s="4"/>
    </row>
    <row r="5201" spans="11:12">
      <c r="K5201" s="4"/>
      <c r="L5201" s="4"/>
    </row>
    <row r="5202" spans="11:12">
      <c r="K5202" s="4"/>
      <c r="L5202" s="4"/>
    </row>
    <row r="5203" spans="11:12">
      <c r="K5203" s="4"/>
      <c r="L5203" s="4"/>
    </row>
    <row r="5204" spans="11:12">
      <c r="K5204" s="4"/>
      <c r="L5204" s="4"/>
    </row>
    <row r="5205" spans="11:12">
      <c r="K5205" s="4"/>
      <c r="L5205" s="4"/>
    </row>
    <row r="5206" spans="11:12">
      <c r="K5206" s="4"/>
      <c r="L5206" s="4"/>
    </row>
    <row r="5207" spans="11:12">
      <c r="K5207" s="4"/>
      <c r="L5207" s="4"/>
    </row>
    <row r="5208" spans="11:12">
      <c r="K5208" s="4"/>
      <c r="L5208" s="4"/>
    </row>
    <row r="5209" spans="11:12">
      <c r="K5209" s="4"/>
      <c r="L5209" s="4"/>
    </row>
    <row r="5210" spans="11:12">
      <c r="K5210" s="4"/>
      <c r="L5210" s="4"/>
    </row>
    <row r="5211" spans="11:12">
      <c r="K5211" s="4"/>
      <c r="L5211" s="4"/>
    </row>
    <row r="5212" spans="11:12">
      <c r="K5212" s="4"/>
      <c r="L5212" s="4"/>
    </row>
    <row r="5213" spans="11:12">
      <c r="K5213" s="4"/>
      <c r="L5213" s="4"/>
    </row>
    <row r="5214" spans="11:12">
      <c r="K5214" s="4"/>
      <c r="L5214" s="4"/>
    </row>
    <row r="5215" spans="11:12">
      <c r="K5215" s="4"/>
      <c r="L5215" s="4"/>
    </row>
    <row r="5216" spans="11:12">
      <c r="K5216" s="4"/>
      <c r="L5216" s="4"/>
    </row>
    <row r="5217" spans="11:12">
      <c r="K5217" s="4"/>
      <c r="L5217" s="4"/>
    </row>
    <row r="5218" spans="11:12">
      <c r="K5218" s="4"/>
      <c r="L5218" s="4"/>
    </row>
    <row r="5219" spans="11:12">
      <c r="K5219" s="4"/>
      <c r="L5219" s="4"/>
    </row>
    <row r="5220" spans="11:12">
      <c r="K5220" s="4"/>
      <c r="L5220" s="4"/>
    </row>
    <row r="5221" spans="11:12">
      <c r="K5221" s="4"/>
      <c r="L5221" s="4"/>
    </row>
    <row r="5222" spans="11:12">
      <c r="K5222" s="4"/>
      <c r="L5222" s="4"/>
    </row>
    <row r="5223" spans="11:12">
      <c r="K5223" s="4"/>
      <c r="L5223" s="4"/>
    </row>
    <row r="5224" spans="11:12">
      <c r="K5224" s="4"/>
      <c r="L5224" s="4"/>
    </row>
    <row r="5225" spans="11:12">
      <c r="K5225" s="4"/>
      <c r="L5225" s="4"/>
    </row>
    <row r="5226" spans="11:12">
      <c r="K5226" s="4"/>
      <c r="L5226" s="4"/>
    </row>
    <row r="5227" spans="11:12">
      <c r="K5227" s="4"/>
      <c r="L5227" s="4"/>
    </row>
    <row r="5228" spans="11:12">
      <c r="K5228" s="4"/>
      <c r="L5228" s="4"/>
    </row>
    <row r="5229" spans="11:12">
      <c r="K5229" s="4"/>
      <c r="L5229" s="4"/>
    </row>
    <row r="5230" spans="11:12">
      <c r="K5230" s="4"/>
      <c r="L5230" s="4"/>
    </row>
    <row r="5231" spans="11:12">
      <c r="K5231" s="4"/>
      <c r="L5231" s="4"/>
    </row>
    <row r="5232" spans="11:12">
      <c r="K5232" s="4"/>
      <c r="L5232" s="4"/>
    </row>
    <row r="5233" spans="11:12">
      <c r="K5233" s="4"/>
      <c r="L5233" s="4"/>
    </row>
    <row r="5234" spans="11:12">
      <c r="K5234" s="4"/>
      <c r="L5234" s="4"/>
    </row>
    <row r="5235" spans="11:12">
      <c r="K5235" s="4"/>
      <c r="L5235" s="4"/>
    </row>
    <row r="5236" spans="11:12">
      <c r="K5236" s="4"/>
      <c r="L5236" s="4"/>
    </row>
    <row r="5237" spans="11:12">
      <c r="K5237" s="4"/>
      <c r="L5237" s="4"/>
    </row>
    <row r="5238" spans="11:12">
      <c r="K5238" s="4"/>
      <c r="L5238" s="4"/>
    </row>
    <row r="5239" spans="11:12">
      <c r="K5239" s="4"/>
      <c r="L5239" s="4"/>
    </row>
    <row r="5240" spans="11:12">
      <c r="K5240" s="4"/>
      <c r="L5240" s="4"/>
    </row>
    <row r="5241" spans="11:12">
      <c r="K5241" s="4"/>
      <c r="L5241" s="4"/>
    </row>
    <row r="5242" spans="11:12">
      <c r="K5242" s="4"/>
      <c r="L5242" s="4"/>
    </row>
    <row r="5243" spans="11:12">
      <c r="K5243" s="4"/>
      <c r="L5243" s="4"/>
    </row>
    <row r="5244" spans="11:12">
      <c r="K5244" s="4"/>
      <c r="L5244" s="4"/>
    </row>
    <row r="5245" spans="11:12">
      <c r="K5245" s="4"/>
      <c r="L5245" s="4"/>
    </row>
    <row r="5246" spans="11:12">
      <c r="K5246" s="4"/>
      <c r="L5246" s="4"/>
    </row>
    <row r="5247" spans="11:12">
      <c r="K5247" s="4"/>
      <c r="L5247" s="4"/>
    </row>
    <row r="5248" spans="11:12">
      <c r="K5248" s="4"/>
      <c r="L5248" s="4"/>
    </row>
    <row r="5249" spans="11:12">
      <c r="K5249" s="4"/>
      <c r="L5249" s="4"/>
    </row>
    <row r="5250" spans="11:12">
      <c r="K5250" s="4"/>
      <c r="L5250" s="4"/>
    </row>
    <row r="5251" spans="11:12">
      <c r="K5251" s="4"/>
      <c r="L5251" s="4"/>
    </row>
    <row r="5252" spans="11:12">
      <c r="K5252" s="4"/>
      <c r="L5252" s="4"/>
    </row>
    <row r="5253" spans="11:12">
      <c r="K5253" s="4"/>
      <c r="L5253" s="4"/>
    </row>
    <row r="5254" spans="11:12">
      <c r="K5254" s="4"/>
      <c r="L5254" s="4"/>
    </row>
    <row r="5255" spans="11:12">
      <c r="K5255" s="4"/>
      <c r="L5255" s="4"/>
    </row>
    <row r="5256" spans="11:12">
      <c r="K5256" s="4"/>
      <c r="L5256" s="4"/>
    </row>
    <row r="5257" spans="11:12">
      <c r="K5257" s="4"/>
      <c r="L5257" s="4"/>
    </row>
    <row r="5258" spans="11:12">
      <c r="K5258" s="4"/>
      <c r="L5258" s="4"/>
    </row>
    <row r="5259" spans="11:12">
      <c r="K5259" s="4"/>
      <c r="L5259" s="4"/>
    </row>
    <row r="5260" spans="11:12">
      <c r="K5260" s="4"/>
      <c r="L5260" s="4"/>
    </row>
    <row r="5261" spans="11:12">
      <c r="K5261" s="4"/>
      <c r="L5261" s="4"/>
    </row>
    <row r="5262" spans="11:12">
      <c r="K5262" s="4"/>
      <c r="L5262" s="4"/>
    </row>
    <row r="5263" spans="11:12">
      <c r="K5263" s="4"/>
      <c r="L5263" s="4"/>
    </row>
    <row r="5264" spans="11:12">
      <c r="K5264" s="4"/>
      <c r="L5264" s="4"/>
    </row>
    <row r="5265" spans="11:12">
      <c r="K5265" s="4"/>
      <c r="L5265" s="4"/>
    </row>
    <row r="5266" spans="11:12">
      <c r="K5266" s="4"/>
      <c r="L5266" s="4"/>
    </row>
    <row r="5267" spans="11:12">
      <c r="K5267" s="4"/>
      <c r="L5267" s="4"/>
    </row>
    <row r="5268" spans="11:12">
      <c r="K5268" s="4"/>
      <c r="L5268" s="4"/>
    </row>
    <row r="5269" spans="11:12">
      <c r="K5269" s="4"/>
      <c r="L5269" s="4"/>
    </row>
    <row r="5270" spans="11:12">
      <c r="K5270" s="4"/>
      <c r="L5270" s="4"/>
    </row>
    <row r="5271" spans="11:12">
      <c r="K5271" s="4"/>
      <c r="L5271" s="4"/>
    </row>
    <row r="5272" spans="11:12">
      <c r="K5272" s="4"/>
      <c r="L5272" s="4"/>
    </row>
    <row r="5273" spans="11:12">
      <c r="K5273" s="4"/>
      <c r="L5273" s="4"/>
    </row>
    <row r="5274" spans="11:12">
      <c r="K5274" s="4"/>
      <c r="L5274" s="4"/>
    </row>
    <row r="5275" spans="11:12">
      <c r="K5275" s="4"/>
      <c r="L5275" s="4"/>
    </row>
    <row r="5276" spans="11:12">
      <c r="K5276" s="4"/>
      <c r="L5276" s="4"/>
    </row>
    <row r="5277" spans="11:12">
      <c r="K5277" s="4"/>
      <c r="L5277" s="4"/>
    </row>
    <row r="5278" spans="11:12">
      <c r="K5278" s="4"/>
      <c r="L5278" s="4"/>
    </row>
    <row r="5279" spans="11:12">
      <c r="K5279" s="4"/>
      <c r="L5279" s="4"/>
    </row>
    <row r="5280" spans="11:12">
      <c r="K5280" s="4"/>
      <c r="L5280" s="4"/>
    </row>
    <row r="5281" spans="11:12">
      <c r="K5281" s="4"/>
      <c r="L5281" s="4"/>
    </row>
    <row r="5282" spans="11:12">
      <c r="K5282" s="4"/>
      <c r="L5282" s="4"/>
    </row>
    <row r="5283" spans="11:12">
      <c r="K5283" s="4"/>
      <c r="L5283" s="4"/>
    </row>
    <row r="5284" spans="11:12">
      <c r="K5284" s="4"/>
      <c r="L5284" s="4"/>
    </row>
    <row r="5285" spans="11:12">
      <c r="K5285" s="4"/>
      <c r="L5285" s="4"/>
    </row>
    <row r="5286" spans="11:12">
      <c r="K5286" s="4"/>
      <c r="L5286" s="4"/>
    </row>
    <row r="5287" spans="11:12">
      <c r="K5287" s="4"/>
      <c r="L5287" s="4"/>
    </row>
    <row r="5288" spans="11:12">
      <c r="K5288" s="4"/>
      <c r="L5288" s="4"/>
    </row>
    <row r="5289" spans="11:12">
      <c r="K5289" s="4"/>
      <c r="L5289" s="4"/>
    </row>
    <row r="5290" spans="11:12">
      <c r="K5290" s="4"/>
      <c r="L5290" s="4"/>
    </row>
    <row r="5291" spans="11:12">
      <c r="K5291" s="4"/>
      <c r="L5291" s="4"/>
    </row>
    <row r="5292" spans="11:12">
      <c r="K5292" s="4"/>
      <c r="L5292" s="4"/>
    </row>
    <row r="5293" spans="11:12">
      <c r="K5293" s="4"/>
      <c r="L5293" s="4"/>
    </row>
    <row r="5294" spans="11:12">
      <c r="K5294" s="4"/>
      <c r="L5294" s="4"/>
    </row>
    <row r="5295" spans="11:12">
      <c r="K5295" s="4"/>
      <c r="L5295" s="4"/>
    </row>
    <row r="5296" spans="11:12">
      <c r="K5296" s="4"/>
      <c r="L5296" s="4"/>
    </row>
    <row r="5297" spans="11:12">
      <c r="K5297" s="4"/>
      <c r="L5297" s="4"/>
    </row>
    <row r="5298" spans="11:12">
      <c r="K5298" s="4"/>
      <c r="L5298" s="4"/>
    </row>
    <row r="5299" spans="11:12">
      <c r="K5299" s="4"/>
      <c r="L5299" s="4"/>
    </row>
    <row r="5300" spans="11:12">
      <c r="K5300" s="4"/>
      <c r="L5300" s="4"/>
    </row>
    <row r="5301" spans="11:12">
      <c r="K5301" s="4"/>
      <c r="L5301" s="4"/>
    </row>
    <row r="5302" spans="11:12">
      <c r="K5302" s="4"/>
      <c r="L5302" s="4"/>
    </row>
    <row r="5303" spans="11:12">
      <c r="K5303" s="4"/>
      <c r="L5303" s="4"/>
    </row>
    <row r="5304" spans="11:12">
      <c r="K5304" s="4"/>
      <c r="L5304" s="4"/>
    </row>
    <row r="5305" spans="11:12">
      <c r="K5305" s="4"/>
      <c r="L5305" s="4"/>
    </row>
    <row r="5306" spans="11:12">
      <c r="K5306" s="4"/>
      <c r="L5306" s="4"/>
    </row>
    <row r="5307" spans="11:12">
      <c r="K5307" s="4"/>
      <c r="L5307" s="4"/>
    </row>
    <row r="5308" spans="11:12">
      <c r="K5308" s="4"/>
      <c r="L5308" s="4"/>
    </row>
    <row r="5309" spans="11:12">
      <c r="K5309" s="4"/>
      <c r="L5309" s="4"/>
    </row>
    <row r="5310" spans="11:12">
      <c r="K5310" s="4"/>
      <c r="L5310" s="4"/>
    </row>
    <row r="5311" spans="11:12">
      <c r="K5311" s="4"/>
      <c r="L5311" s="4"/>
    </row>
    <row r="5312" spans="11:12">
      <c r="K5312" s="4"/>
      <c r="L5312" s="4"/>
    </row>
    <row r="5313" spans="11:12">
      <c r="K5313" s="4"/>
      <c r="L5313" s="4"/>
    </row>
    <row r="5314" spans="11:12">
      <c r="K5314" s="4"/>
      <c r="L5314" s="4"/>
    </row>
    <row r="5315" spans="11:12">
      <c r="K5315" s="4"/>
      <c r="L5315" s="4"/>
    </row>
    <row r="5316" spans="11:12">
      <c r="K5316" s="4"/>
      <c r="L5316" s="4"/>
    </row>
    <row r="5317" spans="11:12">
      <c r="K5317" s="4"/>
      <c r="L5317" s="4"/>
    </row>
    <row r="5318" spans="11:12">
      <c r="K5318" s="4"/>
      <c r="L5318" s="4"/>
    </row>
    <row r="5319" spans="11:12">
      <c r="K5319" s="4"/>
      <c r="L5319" s="4"/>
    </row>
    <row r="5320" spans="11:12">
      <c r="K5320" s="4"/>
      <c r="L5320" s="4"/>
    </row>
    <row r="5321" spans="11:12">
      <c r="K5321" s="4"/>
      <c r="L5321" s="4"/>
    </row>
    <row r="5322" spans="11:12">
      <c r="K5322" s="4"/>
      <c r="L5322" s="4"/>
    </row>
    <row r="5323" spans="11:12">
      <c r="K5323" s="4"/>
      <c r="L5323" s="4"/>
    </row>
    <row r="5324" spans="11:12">
      <c r="K5324" s="4"/>
      <c r="L5324" s="4"/>
    </row>
    <row r="5325" spans="11:12">
      <c r="K5325" s="4"/>
      <c r="L5325" s="4"/>
    </row>
    <row r="5326" spans="11:12">
      <c r="K5326" s="4"/>
      <c r="L5326" s="4"/>
    </row>
    <row r="5327" spans="11:12">
      <c r="K5327" s="4"/>
      <c r="L5327" s="4"/>
    </row>
    <row r="5328" spans="11:12">
      <c r="K5328" s="4"/>
      <c r="L5328" s="4"/>
    </row>
    <row r="5329" spans="11:12">
      <c r="K5329" s="4"/>
      <c r="L5329" s="4"/>
    </row>
    <row r="5330" spans="11:12">
      <c r="K5330" s="4"/>
      <c r="L5330" s="4"/>
    </row>
    <row r="5331" spans="11:12">
      <c r="K5331" s="4"/>
      <c r="L5331" s="4"/>
    </row>
    <row r="5332" spans="11:12">
      <c r="K5332" s="4"/>
      <c r="L5332" s="4"/>
    </row>
    <row r="5333" spans="11:12">
      <c r="K5333" s="4"/>
      <c r="L5333" s="4"/>
    </row>
    <row r="5334" spans="11:12">
      <c r="K5334" s="4"/>
      <c r="L5334" s="4"/>
    </row>
    <row r="5335" spans="11:12">
      <c r="K5335" s="4"/>
      <c r="L5335" s="4"/>
    </row>
    <row r="5336" spans="11:12">
      <c r="K5336" s="4"/>
      <c r="L5336" s="4"/>
    </row>
    <row r="5337" spans="11:12">
      <c r="K5337" s="4"/>
      <c r="L5337" s="4"/>
    </row>
    <row r="5338" spans="11:12">
      <c r="K5338" s="4"/>
      <c r="L5338" s="4"/>
    </row>
    <row r="5339" spans="11:12">
      <c r="K5339" s="4"/>
      <c r="L5339" s="4"/>
    </row>
    <row r="5340" spans="11:12">
      <c r="K5340" s="4"/>
      <c r="L5340" s="4"/>
    </row>
    <row r="5341" spans="11:12">
      <c r="K5341" s="4"/>
      <c r="L5341" s="4"/>
    </row>
    <row r="5342" spans="11:12">
      <c r="K5342" s="4"/>
      <c r="L5342" s="4"/>
    </row>
    <row r="5343" spans="11:12">
      <c r="K5343" s="4"/>
      <c r="L5343" s="4"/>
    </row>
    <row r="5344" spans="11:12">
      <c r="K5344" s="4"/>
      <c r="L5344" s="4"/>
    </row>
    <row r="5345" spans="11:12">
      <c r="K5345" s="4"/>
      <c r="L5345" s="4"/>
    </row>
    <row r="5346" spans="11:12">
      <c r="K5346" s="4"/>
      <c r="L5346" s="4"/>
    </row>
    <row r="5347" spans="11:12">
      <c r="K5347" s="4"/>
      <c r="L5347" s="4"/>
    </row>
    <row r="5348" spans="11:12">
      <c r="K5348" s="4"/>
      <c r="L5348" s="4"/>
    </row>
    <row r="5349" spans="11:12">
      <c r="K5349" s="4"/>
      <c r="L5349" s="4"/>
    </row>
    <row r="5350" spans="11:12">
      <c r="K5350" s="4"/>
      <c r="L5350" s="4"/>
    </row>
    <row r="5351" spans="11:12">
      <c r="K5351" s="4"/>
      <c r="L5351" s="4"/>
    </row>
    <row r="5352" spans="11:12">
      <c r="K5352" s="4"/>
      <c r="L5352" s="4"/>
    </row>
    <row r="5353" spans="11:12">
      <c r="K5353" s="4"/>
      <c r="L5353" s="4"/>
    </row>
    <row r="5354" spans="11:12">
      <c r="K5354" s="4"/>
      <c r="L5354" s="4"/>
    </row>
    <row r="5355" spans="11:12">
      <c r="K5355" s="4"/>
      <c r="L5355" s="4"/>
    </row>
    <row r="5356" spans="11:12">
      <c r="K5356" s="4"/>
      <c r="L5356" s="4"/>
    </row>
    <row r="5357" spans="11:12">
      <c r="K5357" s="4"/>
      <c r="L5357" s="4"/>
    </row>
    <row r="5358" spans="11:12">
      <c r="K5358" s="4"/>
      <c r="L5358" s="4"/>
    </row>
    <row r="5359" spans="11:12">
      <c r="K5359" s="4"/>
      <c r="L5359" s="4"/>
    </row>
    <row r="5360" spans="11:12">
      <c r="K5360" s="4"/>
      <c r="L5360" s="4"/>
    </row>
    <row r="5361" spans="11:12">
      <c r="K5361" s="4"/>
      <c r="L5361" s="4"/>
    </row>
    <row r="5362" spans="11:12">
      <c r="K5362" s="4"/>
      <c r="L5362" s="4"/>
    </row>
    <row r="5363" spans="11:12">
      <c r="K5363" s="4"/>
      <c r="L5363" s="4"/>
    </row>
    <row r="5364" spans="11:12">
      <c r="K5364" s="4"/>
      <c r="L5364" s="4"/>
    </row>
    <row r="5365" spans="11:12">
      <c r="K5365" s="4"/>
      <c r="L5365" s="4"/>
    </row>
    <row r="5366" spans="11:12">
      <c r="K5366" s="4"/>
      <c r="L5366" s="4"/>
    </row>
    <row r="5367" spans="11:12">
      <c r="K5367" s="4"/>
      <c r="L5367" s="4"/>
    </row>
    <row r="5368" spans="11:12">
      <c r="K5368" s="4"/>
      <c r="L5368" s="4"/>
    </row>
    <row r="5369" spans="11:12">
      <c r="K5369" s="4"/>
      <c r="L5369" s="4"/>
    </row>
    <row r="5370" spans="11:12">
      <c r="K5370" s="4"/>
      <c r="L5370" s="4"/>
    </row>
    <row r="5371" spans="11:12">
      <c r="K5371" s="4"/>
      <c r="L5371" s="4"/>
    </row>
    <row r="5372" spans="11:12">
      <c r="K5372" s="4"/>
      <c r="L5372" s="4"/>
    </row>
    <row r="5373" spans="11:12">
      <c r="K5373" s="4"/>
      <c r="L5373" s="4"/>
    </row>
    <row r="5374" spans="11:12">
      <c r="K5374" s="4"/>
      <c r="L5374" s="4"/>
    </row>
    <row r="5375" spans="11:12">
      <c r="K5375" s="4"/>
      <c r="L5375" s="4"/>
    </row>
    <row r="5376" spans="11:12">
      <c r="K5376" s="4"/>
      <c r="L5376" s="4"/>
    </row>
    <row r="5377" spans="11:12">
      <c r="K5377" s="4"/>
      <c r="L5377" s="4"/>
    </row>
    <row r="5378" spans="11:12">
      <c r="K5378" s="4"/>
      <c r="L5378" s="4"/>
    </row>
    <row r="5379" spans="11:12">
      <c r="K5379" s="4"/>
      <c r="L5379" s="4"/>
    </row>
    <row r="5380" spans="11:12">
      <c r="K5380" s="4"/>
      <c r="L5380" s="4"/>
    </row>
    <row r="5381" spans="11:12">
      <c r="K5381" s="4"/>
      <c r="L5381" s="4"/>
    </row>
    <row r="5382" spans="11:12">
      <c r="K5382" s="4"/>
      <c r="L5382" s="4"/>
    </row>
    <row r="5383" spans="11:12">
      <c r="K5383" s="4"/>
      <c r="L5383" s="4"/>
    </row>
    <row r="5384" spans="11:12">
      <c r="K5384" s="4"/>
      <c r="L5384" s="4"/>
    </row>
    <row r="5385" spans="11:12">
      <c r="K5385" s="4"/>
      <c r="L5385" s="4"/>
    </row>
    <row r="5386" spans="11:12">
      <c r="K5386" s="4"/>
      <c r="L5386" s="4"/>
    </row>
    <row r="5387" spans="11:12">
      <c r="K5387" s="4"/>
      <c r="L5387" s="4"/>
    </row>
    <row r="5388" spans="11:12">
      <c r="K5388" s="4"/>
      <c r="L5388" s="4"/>
    </row>
    <row r="5389" spans="11:12">
      <c r="K5389" s="4"/>
      <c r="L5389" s="4"/>
    </row>
    <row r="5390" spans="11:12">
      <c r="K5390" s="4"/>
      <c r="L5390" s="4"/>
    </row>
    <row r="5391" spans="11:12">
      <c r="K5391" s="4"/>
      <c r="L5391" s="4"/>
    </row>
    <row r="5392" spans="11:12">
      <c r="K5392" s="4"/>
      <c r="L5392" s="4"/>
    </row>
    <row r="5393" spans="11:12">
      <c r="K5393" s="4"/>
      <c r="L5393" s="4"/>
    </row>
    <row r="5394" spans="11:12">
      <c r="K5394" s="4"/>
      <c r="L5394" s="4"/>
    </row>
    <row r="5395" spans="11:12">
      <c r="K5395" s="4"/>
      <c r="L5395" s="4"/>
    </row>
    <row r="5396" spans="11:12">
      <c r="K5396" s="4"/>
      <c r="L5396" s="4"/>
    </row>
    <row r="5397" spans="11:12">
      <c r="K5397" s="4"/>
      <c r="L5397" s="4"/>
    </row>
    <row r="5398" spans="11:12">
      <c r="K5398" s="4"/>
      <c r="L5398" s="4"/>
    </row>
    <row r="5399" spans="11:12">
      <c r="K5399" s="4"/>
      <c r="L5399" s="4"/>
    </row>
    <row r="5400" spans="11:12">
      <c r="K5400" s="4"/>
      <c r="L5400" s="4"/>
    </row>
    <row r="5401" spans="11:12">
      <c r="K5401" s="4"/>
      <c r="L5401" s="4"/>
    </row>
    <row r="5402" spans="11:12">
      <c r="K5402" s="4"/>
      <c r="L5402" s="4"/>
    </row>
    <row r="5403" spans="11:12">
      <c r="K5403" s="4"/>
      <c r="L5403" s="4"/>
    </row>
    <row r="5404" spans="11:12">
      <c r="K5404" s="4"/>
      <c r="L5404" s="4"/>
    </row>
    <row r="5405" spans="11:12">
      <c r="K5405" s="4"/>
      <c r="L5405" s="4"/>
    </row>
    <row r="5406" spans="11:12">
      <c r="K5406" s="4"/>
      <c r="L5406" s="4"/>
    </row>
    <row r="5407" spans="11:12">
      <c r="K5407" s="4"/>
      <c r="L5407" s="4"/>
    </row>
    <row r="5408" spans="11:12">
      <c r="K5408" s="4"/>
      <c r="L5408" s="4"/>
    </row>
    <row r="5409" spans="11:12">
      <c r="K5409" s="4"/>
      <c r="L5409" s="4"/>
    </row>
    <row r="5410" spans="11:12">
      <c r="K5410" s="4"/>
      <c r="L5410" s="4"/>
    </row>
    <row r="5411" spans="11:12">
      <c r="K5411" s="4"/>
      <c r="L5411" s="4"/>
    </row>
    <row r="5412" spans="11:12">
      <c r="K5412" s="4"/>
      <c r="L5412" s="4"/>
    </row>
    <row r="5413" spans="11:12">
      <c r="K5413" s="4"/>
      <c r="L5413" s="4"/>
    </row>
    <row r="5414" spans="11:12">
      <c r="K5414" s="4"/>
      <c r="L5414" s="4"/>
    </row>
    <row r="5415" spans="11:12">
      <c r="K5415" s="4"/>
      <c r="L5415" s="4"/>
    </row>
    <row r="5416" spans="11:12">
      <c r="K5416" s="4"/>
      <c r="L5416" s="4"/>
    </row>
    <row r="5417" spans="11:12">
      <c r="K5417" s="4"/>
      <c r="L5417" s="4"/>
    </row>
    <row r="5418" spans="11:12">
      <c r="K5418" s="4"/>
      <c r="L5418" s="4"/>
    </row>
    <row r="5419" spans="11:12">
      <c r="K5419" s="4"/>
      <c r="L5419" s="4"/>
    </row>
    <row r="5420" spans="11:12">
      <c r="K5420" s="4"/>
      <c r="L5420" s="4"/>
    </row>
    <row r="5421" spans="11:12">
      <c r="K5421" s="4"/>
      <c r="L5421" s="4"/>
    </row>
    <row r="5422" spans="11:12">
      <c r="K5422" s="4"/>
      <c r="L5422" s="4"/>
    </row>
    <row r="5423" spans="11:12">
      <c r="K5423" s="4"/>
      <c r="L5423" s="4"/>
    </row>
    <row r="5424" spans="11:12">
      <c r="K5424" s="4"/>
      <c r="L5424" s="4"/>
    </row>
    <row r="5425" spans="11:12">
      <c r="K5425" s="4"/>
      <c r="L5425" s="4"/>
    </row>
    <row r="5426" spans="11:12">
      <c r="K5426" s="4"/>
      <c r="L5426" s="4"/>
    </row>
    <row r="5427" spans="11:12">
      <c r="K5427" s="4"/>
      <c r="L5427" s="4"/>
    </row>
    <row r="5428" spans="11:12">
      <c r="K5428" s="4"/>
      <c r="L5428" s="4"/>
    </row>
    <row r="5429" spans="11:12">
      <c r="K5429" s="4"/>
      <c r="L5429" s="4"/>
    </row>
    <row r="5430" spans="11:12">
      <c r="K5430" s="4"/>
      <c r="L5430" s="4"/>
    </row>
    <row r="5431" spans="11:12">
      <c r="K5431" s="4"/>
      <c r="L5431" s="4"/>
    </row>
    <row r="5432" spans="11:12">
      <c r="K5432" s="4"/>
      <c r="L5432" s="4"/>
    </row>
    <row r="5433" spans="11:12">
      <c r="K5433" s="4"/>
      <c r="L5433" s="4"/>
    </row>
    <row r="5434" spans="11:12">
      <c r="K5434" s="4"/>
      <c r="L5434" s="4"/>
    </row>
    <row r="5435" spans="11:12">
      <c r="K5435" s="4"/>
      <c r="L5435" s="4"/>
    </row>
    <row r="5436" spans="11:12">
      <c r="K5436" s="4"/>
      <c r="L5436" s="4"/>
    </row>
    <row r="5437" spans="11:12">
      <c r="K5437" s="4"/>
      <c r="L5437" s="4"/>
    </row>
    <row r="5438" spans="11:12">
      <c r="K5438" s="4"/>
      <c r="L5438" s="4"/>
    </row>
    <row r="5439" spans="11:12">
      <c r="K5439" s="4"/>
      <c r="L5439" s="4"/>
    </row>
    <row r="5440" spans="11:12">
      <c r="K5440" s="4"/>
      <c r="L5440" s="4"/>
    </row>
    <row r="5441" spans="11:12">
      <c r="K5441" s="4"/>
      <c r="L5441" s="4"/>
    </row>
    <row r="5442" spans="11:12">
      <c r="K5442" s="4"/>
      <c r="L5442" s="4"/>
    </row>
    <row r="5443" spans="11:12">
      <c r="K5443" s="4"/>
      <c r="L5443" s="4"/>
    </row>
    <row r="5444" spans="11:12">
      <c r="K5444" s="4"/>
      <c r="L5444" s="4"/>
    </row>
    <row r="5445" spans="11:12">
      <c r="K5445" s="4"/>
      <c r="L5445" s="4"/>
    </row>
    <row r="5446" spans="11:12">
      <c r="K5446" s="4"/>
      <c r="L5446" s="4"/>
    </row>
    <row r="5447" spans="11:12">
      <c r="K5447" s="4"/>
      <c r="L5447" s="4"/>
    </row>
    <row r="5448" spans="11:12">
      <c r="K5448" s="4"/>
      <c r="L5448" s="4"/>
    </row>
    <row r="5449" spans="11:12">
      <c r="K5449" s="4"/>
      <c r="L5449" s="4"/>
    </row>
    <row r="5450" spans="11:12">
      <c r="K5450" s="4"/>
      <c r="L5450" s="4"/>
    </row>
    <row r="5451" spans="11:12">
      <c r="K5451" s="4"/>
      <c r="L5451" s="4"/>
    </row>
    <row r="5452" spans="11:12">
      <c r="K5452" s="4"/>
      <c r="L5452" s="4"/>
    </row>
    <row r="5453" spans="11:12">
      <c r="K5453" s="4"/>
      <c r="L5453" s="4"/>
    </row>
    <row r="5454" spans="11:12">
      <c r="K5454" s="4"/>
      <c r="L5454" s="4"/>
    </row>
    <row r="5455" spans="11:12">
      <c r="K5455" s="4"/>
      <c r="L5455" s="4"/>
    </row>
    <row r="5456" spans="11:12">
      <c r="K5456" s="4"/>
      <c r="L5456" s="4"/>
    </row>
    <row r="5457" spans="11:12">
      <c r="K5457" s="4"/>
      <c r="L5457" s="4"/>
    </row>
    <row r="5458" spans="11:12">
      <c r="K5458" s="4"/>
      <c r="L5458" s="4"/>
    </row>
    <row r="5459" spans="11:12">
      <c r="K5459" s="4"/>
      <c r="L5459" s="4"/>
    </row>
    <row r="5460" spans="11:12">
      <c r="K5460" s="4"/>
      <c r="L5460" s="4"/>
    </row>
    <row r="5461" spans="11:12">
      <c r="K5461" s="4"/>
      <c r="L5461" s="4"/>
    </row>
    <row r="5462" spans="11:12">
      <c r="K5462" s="4"/>
      <c r="L5462" s="4"/>
    </row>
    <row r="5463" spans="11:12">
      <c r="K5463" s="4"/>
      <c r="L5463" s="4"/>
    </row>
    <row r="5464" spans="11:12">
      <c r="K5464" s="4"/>
      <c r="L5464" s="4"/>
    </row>
    <row r="5465" spans="11:12">
      <c r="K5465" s="4"/>
      <c r="L5465" s="4"/>
    </row>
    <row r="5466" spans="11:12">
      <c r="K5466" s="4"/>
      <c r="L5466" s="4"/>
    </row>
    <row r="5467" spans="11:12">
      <c r="K5467" s="4"/>
      <c r="L5467" s="4"/>
    </row>
    <row r="5468" spans="11:12">
      <c r="K5468" s="4"/>
      <c r="L5468" s="4"/>
    </row>
    <row r="5469" spans="11:12">
      <c r="K5469" s="4"/>
      <c r="L5469" s="4"/>
    </row>
    <row r="5470" spans="11:12">
      <c r="K5470" s="4"/>
      <c r="L5470" s="4"/>
    </row>
    <row r="5471" spans="11:12">
      <c r="K5471" s="4"/>
      <c r="L5471" s="4"/>
    </row>
    <row r="5472" spans="11:12">
      <c r="K5472" s="4"/>
      <c r="L5472" s="4"/>
    </row>
    <row r="5473" spans="11:12">
      <c r="K5473" s="4"/>
      <c r="L5473" s="4"/>
    </row>
    <row r="5474" spans="11:12">
      <c r="K5474" s="4"/>
      <c r="L5474" s="4"/>
    </row>
    <row r="5475" spans="11:12">
      <c r="K5475" s="4"/>
      <c r="L5475" s="4"/>
    </row>
    <row r="5476" spans="11:12">
      <c r="K5476" s="4"/>
      <c r="L5476" s="4"/>
    </row>
    <row r="5477" spans="11:12">
      <c r="K5477" s="4"/>
      <c r="L5477" s="4"/>
    </row>
    <row r="5478" spans="11:12">
      <c r="K5478" s="4"/>
      <c r="L5478" s="4"/>
    </row>
    <row r="5479" spans="11:12">
      <c r="K5479" s="4"/>
      <c r="L5479" s="4"/>
    </row>
    <row r="5480" spans="11:12">
      <c r="K5480" s="4"/>
      <c r="L5480" s="4"/>
    </row>
    <row r="5481" spans="11:12">
      <c r="K5481" s="4"/>
      <c r="L5481" s="4"/>
    </row>
    <row r="5482" spans="11:12">
      <c r="K5482" s="4"/>
      <c r="L5482" s="4"/>
    </row>
    <row r="5483" spans="11:12">
      <c r="K5483" s="4"/>
      <c r="L5483" s="4"/>
    </row>
    <row r="5484" spans="11:12">
      <c r="K5484" s="4"/>
      <c r="L5484" s="4"/>
    </row>
    <row r="5485" spans="11:12">
      <c r="K5485" s="4"/>
      <c r="L5485" s="4"/>
    </row>
    <row r="5486" spans="11:12">
      <c r="K5486" s="4"/>
      <c r="L5486" s="4"/>
    </row>
    <row r="5487" spans="11:12">
      <c r="K5487" s="4"/>
      <c r="L5487" s="4"/>
    </row>
    <row r="5488" spans="11:12">
      <c r="K5488" s="4"/>
      <c r="L5488" s="4"/>
    </row>
    <row r="5489" spans="11:12">
      <c r="K5489" s="4"/>
      <c r="L5489" s="4"/>
    </row>
    <row r="5490" spans="11:12">
      <c r="K5490" s="4"/>
      <c r="L5490" s="4"/>
    </row>
    <row r="5491" spans="11:12">
      <c r="K5491" s="4"/>
      <c r="L5491" s="4"/>
    </row>
    <row r="5492" spans="11:12">
      <c r="K5492" s="4"/>
      <c r="L5492" s="4"/>
    </row>
    <row r="5493" spans="11:12">
      <c r="K5493" s="4"/>
      <c r="L5493" s="4"/>
    </row>
    <row r="5494" spans="11:12">
      <c r="K5494" s="4"/>
      <c r="L5494" s="4"/>
    </row>
    <row r="5495" spans="11:12">
      <c r="K5495" s="4"/>
      <c r="L5495" s="4"/>
    </row>
    <row r="5496" spans="11:12">
      <c r="K5496" s="4"/>
      <c r="L5496" s="4"/>
    </row>
    <row r="5497" spans="11:12">
      <c r="K5497" s="4"/>
      <c r="L5497" s="4"/>
    </row>
    <row r="5498" spans="11:12">
      <c r="K5498" s="4"/>
      <c r="L5498" s="4"/>
    </row>
    <row r="5499" spans="11:12">
      <c r="K5499" s="4"/>
      <c r="L5499" s="4"/>
    </row>
    <row r="5500" spans="11:12">
      <c r="K5500" s="4"/>
      <c r="L5500" s="4"/>
    </row>
    <row r="5501" spans="11:12">
      <c r="K5501" s="4"/>
      <c r="L5501" s="4"/>
    </row>
    <row r="5502" spans="11:12">
      <c r="K5502" s="4"/>
      <c r="L5502" s="4"/>
    </row>
    <row r="5503" spans="11:12">
      <c r="K5503" s="4"/>
      <c r="L5503" s="4"/>
    </row>
    <row r="5504" spans="11:12">
      <c r="K5504" s="4"/>
      <c r="L5504" s="4"/>
    </row>
    <row r="5505" spans="11:12">
      <c r="K5505" s="4"/>
      <c r="L5505" s="4"/>
    </row>
    <row r="5506" spans="11:12">
      <c r="K5506" s="4"/>
      <c r="L5506" s="4"/>
    </row>
    <row r="5507" spans="11:12">
      <c r="K5507" s="4"/>
      <c r="L5507" s="4"/>
    </row>
    <row r="5508" spans="11:12">
      <c r="K5508" s="4"/>
      <c r="L5508" s="4"/>
    </row>
    <row r="5509" spans="11:12">
      <c r="K5509" s="4"/>
      <c r="L5509" s="4"/>
    </row>
    <row r="5510" spans="11:12">
      <c r="K5510" s="4"/>
      <c r="L5510" s="4"/>
    </row>
    <row r="5511" spans="11:12">
      <c r="K5511" s="4"/>
      <c r="L5511" s="4"/>
    </row>
    <row r="5512" spans="11:12">
      <c r="K5512" s="4"/>
      <c r="L5512" s="4"/>
    </row>
    <row r="5513" spans="11:12">
      <c r="K5513" s="4"/>
      <c r="L5513" s="4"/>
    </row>
    <row r="5514" spans="11:12">
      <c r="K5514" s="4"/>
      <c r="L5514" s="4"/>
    </row>
    <row r="5515" spans="11:12">
      <c r="K5515" s="4"/>
      <c r="L5515" s="4"/>
    </row>
    <row r="5516" spans="11:12">
      <c r="K5516" s="4"/>
      <c r="L5516" s="4"/>
    </row>
    <row r="5517" spans="11:12">
      <c r="K5517" s="4"/>
      <c r="L5517" s="4"/>
    </row>
    <row r="5518" spans="11:12">
      <c r="K5518" s="4"/>
      <c r="L5518" s="4"/>
    </row>
    <row r="5519" spans="11:12">
      <c r="K5519" s="4"/>
      <c r="L5519" s="4"/>
    </row>
    <row r="5520" spans="11:12">
      <c r="K5520" s="4"/>
      <c r="L5520" s="4"/>
    </row>
    <row r="5521" spans="11:12">
      <c r="K5521" s="4"/>
      <c r="L5521" s="4"/>
    </row>
    <row r="5522" spans="11:12">
      <c r="K5522" s="4"/>
      <c r="L5522" s="4"/>
    </row>
    <row r="5523" spans="11:12">
      <c r="K5523" s="4"/>
      <c r="L5523" s="4"/>
    </row>
    <row r="5524" spans="11:12">
      <c r="K5524" s="4"/>
      <c r="L5524" s="4"/>
    </row>
    <row r="5525" spans="11:12">
      <c r="K5525" s="4"/>
      <c r="L5525" s="4"/>
    </row>
    <row r="5526" spans="11:12">
      <c r="K5526" s="4"/>
      <c r="L5526" s="4"/>
    </row>
    <row r="5527" spans="11:12">
      <c r="K5527" s="4"/>
      <c r="L5527" s="4"/>
    </row>
    <row r="5528" spans="11:12">
      <c r="K5528" s="4"/>
      <c r="L5528" s="4"/>
    </row>
    <row r="5529" spans="11:12">
      <c r="K5529" s="4"/>
      <c r="L5529" s="4"/>
    </row>
    <row r="5530" spans="11:12">
      <c r="K5530" s="4"/>
      <c r="L5530" s="4"/>
    </row>
    <row r="5531" spans="11:12">
      <c r="K5531" s="4"/>
      <c r="L5531" s="4"/>
    </row>
    <row r="5532" spans="11:12">
      <c r="K5532" s="4"/>
      <c r="L5532" s="4"/>
    </row>
    <row r="5533" spans="11:12">
      <c r="K5533" s="4"/>
      <c r="L5533" s="4"/>
    </row>
    <row r="5534" spans="11:12">
      <c r="K5534" s="4"/>
      <c r="L5534" s="4"/>
    </row>
    <row r="5535" spans="11:12">
      <c r="K5535" s="4"/>
      <c r="L5535" s="4"/>
    </row>
    <row r="5536" spans="11:12">
      <c r="K5536" s="4"/>
      <c r="L5536" s="4"/>
    </row>
    <row r="5537" spans="11:12">
      <c r="K5537" s="4"/>
      <c r="L5537" s="4"/>
    </row>
    <row r="5538" spans="11:12">
      <c r="K5538" s="4"/>
      <c r="L5538" s="4"/>
    </row>
    <row r="5539" spans="11:12">
      <c r="K5539" s="4"/>
      <c r="L5539" s="4"/>
    </row>
    <row r="5540" spans="11:12">
      <c r="K5540" s="4"/>
      <c r="L5540" s="4"/>
    </row>
    <row r="5541" spans="11:12">
      <c r="K5541" s="4"/>
      <c r="L5541" s="4"/>
    </row>
    <row r="5542" spans="11:12">
      <c r="K5542" s="4"/>
      <c r="L5542" s="4"/>
    </row>
    <row r="5543" spans="11:12">
      <c r="K5543" s="4"/>
      <c r="L5543" s="4"/>
    </row>
    <row r="5544" spans="11:12">
      <c r="K5544" s="4"/>
      <c r="L5544" s="4"/>
    </row>
    <row r="5545" spans="11:12">
      <c r="K5545" s="4"/>
      <c r="L5545" s="4"/>
    </row>
    <row r="5546" spans="11:12">
      <c r="K5546" s="4"/>
      <c r="L5546" s="4"/>
    </row>
    <row r="5547" spans="11:12">
      <c r="K5547" s="4"/>
      <c r="L5547" s="4"/>
    </row>
    <row r="5548" spans="11:12">
      <c r="K5548" s="4"/>
      <c r="L5548" s="4"/>
    </row>
    <row r="5549" spans="11:12">
      <c r="K5549" s="4"/>
      <c r="L5549" s="4"/>
    </row>
    <row r="5550" spans="11:12">
      <c r="K5550" s="4"/>
      <c r="L5550" s="4"/>
    </row>
    <row r="5551" spans="11:12">
      <c r="K5551" s="4"/>
      <c r="L5551" s="4"/>
    </row>
    <row r="5552" spans="11:12">
      <c r="K5552" s="4"/>
      <c r="L5552" s="4"/>
    </row>
    <row r="5553" spans="11:12">
      <c r="K5553" s="4"/>
      <c r="L5553" s="4"/>
    </row>
    <row r="5554" spans="11:12">
      <c r="K5554" s="4"/>
      <c r="L5554" s="4"/>
    </row>
    <row r="5555" spans="11:12">
      <c r="K5555" s="4"/>
      <c r="L5555" s="4"/>
    </row>
    <row r="5556" spans="11:12">
      <c r="K5556" s="4"/>
      <c r="L5556" s="4"/>
    </row>
    <row r="5557" spans="11:12">
      <c r="K5557" s="4"/>
      <c r="L5557" s="4"/>
    </row>
    <row r="5558" spans="11:12">
      <c r="K5558" s="4"/>
      <c r="L5558" s="4"/>
    </row>
    <row r="5559" spans="11:12">
      <c r="K5559" s="4"/>
      <c r="L5559" s="4"/>
    </row>
    <row r="5560" spans="11:12">
      <c r="K5560" s="4"/>
      <c r="L5560" s="4"/>
    </row>
    <row r="5561" spans="11:12">
      <c r="K5561" s="4"/>
      <c r="L5561" s="4"/>
    </row>
    <row r="5562" spans="11:12">
      <c r="K5562" s="4"/>
      <c r="L5562" s="4"/>
    </row>
    <row r="5563" spans="11:12">
      <c r="K5563" s="4"/>
      <c r="L5563" s="4"/>
    </row>
    <row r="5564" spans="11:12">
      <c r="K5564" s="4"/>
      <c r="L5564" s="4"/>
    </row>
    <row r="5565" spans="11:12">
      <c r="K5565" s="4"/>
      <c r="L5565" s="4"/>
    </row>
    <row r="5566" spans="11:12">
      <c r="K5566" s="4"/>
      <c r="L5566" s="4"/>
    </row>
    <row r="5567" spans="11:12">
      <c r="K5567" s="4"/>
      <c r="L5567" s="4"/>
    </row>
    <row r="5568" spans="11:12">
      <c r="K5568" s="4"/>
      <c r="L5568" s="4"/>
    </row>
    <row r="5569" spans="11:12">
      <c r="K5569" s="4"/>
      <c r="L5569" s="4"/>
    </row>
    <row r="5570" spans="11:12">
      <c r="K5570" s="4"/>
      <c r="L5570" s="4"/>
    </row>
    <row r="5571" spans="11:12">
      <c r="K5571" s="4"/>
      <c r="L5571" s="4"/>
    </row>
    <row r="5572" spans="11:12">
      <c r="K5572" s="4"/>
      <c r="L5572" s="4"/>
    </row>
    <row r="5573" spans="11:12">
      <c r="K5573" s="4"/>
      <c r="L5573" s="4"/>
    </row>
    <row r="5574" spans="11:12">
      <c r="K5574" s="4"/>
      <c r="L5574" s="4"/>
    </row>
    <row r="5575" spans="11:12">
      <c r="K5575" s="4"/>
      <c r="L5575" s="4"/>
    </row>
    <row r="5576" spans="11:12">
      <c r="K5576" s="4"/>
      <c r="L5576" s="4"/>
    </row>
    <row r="5577" spans="11:12">
      <c r="K5577" s="4"/>
      <c r="L5577" s="4"/>
    </row>
    <row r="5578" spans="11:12">
      <c r="K5578" s="4"/>
      <c r="L5578" s="4"/>
    </row>
    <row r="5579" spans="11:12">
      <c r="K5579" s="4"/>
      <c r="L5579" s="4"/>
    </row>
    <row r="5580" spans="11:12">
      <c r="K5580" s="4"/>
      <c r="L5580" s="4"/>
    </row>
    <row r="5581" spans="11:12">
      <c r="K5581" s="4"/>
      <c r="L5581" s="4"/>
    </row>
    <row r="5582" spans="11:12">
      <c r="K5582" s="4"/>
      <c r="L5582" s="4"/>
    </row>
    <row r="5583" spans="11:12">
      <c r="K5583" s="4"/>
      <c r="L5583" s="4"/>
    </row>
    <row r="5584" spans="11:12">
      <c r="K5584" s="4"/>
      <c r="L5584" s="4"/>
    </row>
    <row r="5585" spans="11:12">
      <c r="K5585" s="4"/>
      <c r="L5585" s="4"/>
    </row>
    <row r="5586" spans="11:12">
      <c r="K5586" s="4"/>
      <c r="L5586" s="4"/>
    </row>
    <row r="5587" spans="11:12">
      <c r="K5587" s="4"/>
      <c r="L5587" s="4"/>
    </row>
    <row r="5588" spans="11:12">
      <c r="K5588" s="4"/>
      <c r="L5588" s="4"/>
    </row>
    <row r="5589" spans="11:12">
      <c r="K5589" s="4"/>
      <c r="L5589" s="4"/>
    </row>
    <row r="5590" spans="11:12">
      <c r="K5590" s="4"/>
      <c r="L5590" s="4"/>
    </row>
    <row r="5591" spans="11:12">
      <c r="K5591" s="4"/>
      <c r="L5591" s="4"/>
    </row>
    <row r="5592" spans="11:12">
      <c r="K5592" s="4"/>
      <c r="L5592" s="4"/>
    </row>
    <row r="5593" spans="11:12">
      <c r="K5593" s="4"/>
      <c r="L5593" s="4"/>
    </row>
    <row r="5594" spans="11:12">
      <c r="K5594" s="4"/>
      <c r="L5594" s="4"/>
    </row>
    <row r="5595" spans="11:12">
      <c r="K5595" s="4"/>
      <c r="L5595" s="4"/>
    </row>
    <row r="5596" spans="11:12">
      <c r="K5596" s="4"/>
      <c r="L5596" s="4"/>
    </row>
    <row r="5597" spans="11:12">
      <c r="K5597" s="4"/>
      <c r="L5597" s="4"/>
    </row>
    <row r="5598" spans="11:12">
      <c r="K5598" s="4"/>
      <c r="L5598" s="4"/>
    </row>
    <row r="5599" spans="11:12">
      <c r="K5599" s="4"/>
      <c r="L5599" s="4"/>
    </row>
    <row r="5600" spans="11:12">
      <c r="K5600" s="4"/>
      <c r="L5600" s="4"/>
    </row>
    <row r="5601" spans="11:12">
      <c r="K5601" s="4"/>
      <c r="L5601" s="4"/>
    </row>
    <row r="5602" spans="11:12">
      <c r="K5602" s="4"/>
      <c r="L5602" s="4"/>
    </row>
    <row r="5603" spans="11:12">
      <c r="K5603" s="4"/>
      <c r="L5603" s="4"/>
    </row>
    <row r="5604" spans="11:12">
      <c r="K5604" s="4"/>
      <c r="L5604" s="4"/>
    </row>
    <row r="5605" spans="11:12">
      <c r="K5605" s="4"/>
      <c r="L5605" s="4"/>
    </row>
    <row r="5606" spans="11:12">
      <c r="K5606" s="4"/>
      <c r="L5606" s="4"/>
    </row>
    <row r="5607" spans="11:12">
      <c r="K5607" s="4"/>
      <c r="L5607" s="4"/>
    </row>
    <row r="5608" spans="11:12">
      <c r="K5608" s="4"/>
      <c r="L5608" s="4"/>
    </row>
    <row r="5609" spans="11:12">
      <c r="K5609" s="4"/>
      <c r="L5609" s="4"/>
    </row>
    <row r="5610" spans="11:12">
      <c r="K5610" s="4"/>
      <c r="L5610" s="4"/>
    </row>
    <row r="5611" spans="11:12">
      <c r="K5611" s="4"/>
      <c r="L5611" s="4"/>
    </row>
    <row r="5612" spans="11:12">
      <c r="K5612" s="4"/>
      <c r="L5612" s="4"/>
    </row>
    <row r="5613" spans="11:12">
      <c r="K5613" s="4"/>
      <c r="L5613" s="4"/>
    </row>
    <row r="5614" spans="11:12">
      <c r="K5614" s="4"/>
      <c r="L5614" s="4"/>
    </row>
    <row r="5615" spans="11:12">
      <c r="K5615" s="4"/>
      <c r="L5615" s="4"/>
    </row>
    <row r="5616" spans="11:12">
      <c r="K5616" s="4"/>
      <c r="L5616" s="4"/>
    </row>
    <row r="5617" spans="11:12">
      <c r="K5617" s="4"/>
      <c r="L5617" s="4"/>
    </row>
    <row r="5618" spans="11:12">
      <c r="K5618" s="4"/>
      <c r="L5618" s="4"/>
    </row>
    <row r="5619" spans="11:12">
      <c r="K5619" s="4"/>
      <c r="L5619" s="4"/>
    </row>
    <row r="5620" spans="11:12">
      <c r="K5620" s="4"/>
      <c r="L5620" s="4"/>
    </row>
    <row r="5621" spans="11:12">
      <c r="K5621" s="4"/>
      <c r="L5621" s="4"/>
    </row>
    <row r="5622" spans="11:12">
      <c r="K5622" s="4"/>
      <c r="L5622" s="4"/>
    </row>
    <row r="5623" spans="11:12">
      <c r="K5623" s="4"/>
      <c r="L5623" s="4"/>
    </row>
    <row r="5624" spans="11:12">
      <c r="K5624" s="4"/>
      <c r="L5624" s="4"/>
    </row>
    <row r="5625" spans="11:12">
      <c r="K5625" s="4"/>
      <c r="L5625" s="4"/>
    </row>
    <row r="5626" spans="11:12">
      <c r="K5626" s="4"/>
      <c r="L5626" s="4"/>
    </row>
    <row r="5627" spans="11:12">
      <c r="K5627" s="4"/>
      <c r="L5627" s="4"/>
    </row>
    <row r="5628" spans="11:12">
      <c r="K5628" s="4"/>
      <c r="L5628" s="4"/>
    </row>
    <row r="5629" spans="11:12">
      <c r="K5629" s="4"/>
      <c r="L5629" s="4"/>
    </row>
    <row r="5630" spans="11:12">
      <c r="K5630" s="4"/>
      <c r="L5630" s="4"/>
    </row>
    <row r="5631" spans="11:12">
      <c r="K5631" s="4"/>
      <c r="L5631" s="4"/>
    </row>
    <row r="5632" spans="11:12">
      <c r="K5632" s="4"/>
      <c r="L5632" s="4"/>
    </row>
    <row r="5633" spans="11:12">
      <c r="K5633" s="4"/>
      <c r="L5633" s="4"/>
    </row>
    <row r="5634" spans="11:12">
      <c r="K5634" s="4"/>
      <c r="L5634" s="4"/>
    </row>
    <row r="5635" spans="11:12">
      <c r="K5635" s="4"/>
      <c r="L5635" s="4"/>
    </row>
    <row r="5636" spans="11:12">
      <c r="K5636" s="4"/>
      <c r="L5636" s="4"/>
    </row>
    <row r="5637" spans="11:12">
      <c r="K5637" s="4"/>
      <c r="L5637" s="4"/>
    </row>
    <row r="5638" spans="11:12">
      <c r="K5638" s="4"/>
      <c r="L5638" s="4"/>
    </row>
    <row r="5639" spans="11:12">
      <c r="K5639" s="4"/>
      <c r="L5639" s="4"/>
    </row>
    <row r="5640" spans="11:12">
      <c r="K5640" s="4"/>
      <c r="L5640" s="4"/>
    </row>
    <row r="5641" spans="11:12">
      <c r="K5641" s="4"/>
      <c r="L5641" s="4"/>
    </row>
    <row r="5642" spans="11:12">
      <c r="K5642" s="4"/>
      <c r="L5642" s="4"/>
    </row>
    <row r="5643" spans="11:12">
      <c r="K5643" s="4"/>
      <c r="L5643" s="4"/>
    </row>
    <row r="5644" spans="11:12">
      <c r="K5644" s="4"/>
      <c r="L5644" s="4"/>
    </row>
    <row r="5645" spans="11:12">
      <c r="K5645" s="4"/>
      <c r="L5645" s="4"/>
    </row>
    <row r="5646" spans="11:12">
      <c r="K5646" s="4"/>
      <c r="L5646" s="4"/>
    </row>
    <row r="5647" spans="11:12">
      <c r="K5647" s="4"/>
      <c r="L5647" s="4"/>
    </row>
    <row r="5648" spans="11:12">
      <c r="K5648" s="4"/>
      <c r="L5648" s="4"/>
    </row>
    <row r="5649" spans="11:12">
      <c r="K5649" s="4"/>
      <c r="L5649" s="4"/>
    </row>
    <row r="5650" spans="11:12">
      <c r="K5650" s="4"/>
      <c r="L5650" s="4"/>
    </row>
    <row r="5651" spans="11:12">
      <c r="K5651" s="4"/>
      <c r="L5651" s="4"/>
    </row>
    <row r="5652" spans="11:12">
      <c r="K5652" s="4"/>
      <c r="L5652" s="4"/>
    </row>
    <row r="5653" spans="11:12">
      <c r="K5653" s="4"/>
      <c r="L5653" s="4"/>
    </row>
    <row r="5654" spans="11:12">
      <c r="K5654" s="4"/>
      <c r="L5654" s="4"/>
    </row>
    <row r="5655" spans="11:12">
      <c r="K5655" s="4"/>
      <c r="L5655" s="4"/>
    </row>
    <row r="5656" spans="11:12">
      <c r="K5656" s="4"/>
      <c r="L5656" s="4"/>
    </row>
    <row r="5657" spans="11:12">
      <c r="K5657" s="4"/>
      <c r="L5657" s="4"/>
    </row>
    <row r="5658" spans="11:12">
      <c r="K5658" s="4"/>
      <c r="L5658" s="4"/>
    </row>
    <row r="5659" spans="11:12">
      <c r="K5659" s="4"/>
      <c r="L5659" s="4"/>
    </row>
    <row r="5660" spans="11:12">
      <c r="K5660" s="4"/>
      <c r="L5660" s="4"/>
    </row>
    <row r="5661" spans="11:12">
      <c r="K5661" s="4"/>
      <c r="L5661" s="4"/>
    </row>
    <row r="5662" spans="11:12">
      <c r="K5662" s="4"/>
      <c r="L5662" s="4"/>
    </row>
    <row r="5663" spans="11:12">
      <c r="K5663" s="4"/>
      <c r="L5663" s="4"/>
    </row>
    <row r="5664" spans="11:12">
      <c r="K5664" s="4"/>
      <c r="L5664" s="4"/>
    </row>
    <row r="5665" spans="11:12">
      <c r="K5665" s="4"/>
      <c r="L5665" s="4"/>
    </row>
    <row r="5666" spans="11:12">
      <c r="K5666" s="4"/>
      <c r="L5666" s="4"/>
    </row>
    <row r="5667" spans="11:12">
      <c r="K5667" s="4"/>
      <c r="L5667" s="4"/>
    </row>
    <row r="5668" spans="11:12">
      <c r="K5668" s="4"/>
      <c r="L5668" s="4"/>
    </row>
    <row r="5669" spans="11:12">
      <c r="K5669" s="4"/>
      <c r="L5669" s="4"/>
    </row>
    <row r="5670" spans="11:12">
      <c r="K5670" s="4"/>
      <c r="L5670" s="4"/>
    </row>
    <row r="5671" spans="11:12">
      <c r="K5671" s="4"/>
      <c r="L5671" s="4"/>
    </row>
    <row r="5672" spans="11:12">
      <c r="K5672" s="4"/>
      <c r="L5672" s="4"/>
    </row>
    <row r="5673" spans="11:12">
      <c r="K5673" s="4"/>
      <c r="L5673" s="4"/>
    </row>
    <row r="5674" spans="11:12">
      <c r="K5674" s="4"/>
      <c r="L5674" s="4"/>
    </row>
    <row r="5675" spans="11:12">
      <c r="K5675" s="4"/>
      <c r="L5675" s="4"/>
    </row>
    <row r="5676" spans="11:12">
      <c r="K5676" s="4"/>
      <c r="L5676" s="4"/>
    </row>
    <row r="5677" spans="11:12">
      <c r="K5677" s="4"/>
      <c r="L5677" s="4"/>
    </row>
    <row r="5678" spans="11:12">
      <c r="K5678" s="4"/>
      <c r="L5678" s="4"/>
    </row>
    <row r="5679" spans="11:12">
      <c r="K5679" s="4"/>
      <c r="L5679" s="4"/>
    </row>
    <row r="5680" spans="11:12">
      <c r="K5680" s="4"/>
      <c r="L5680" s="4"/>
    </row>
    <row r="5681" spans="11:12">
      <c r="K5681" s="4"/>
      <c r="L5681" s="4"/>
    </row>
    <row r="5682" spans="11:12">
      <c r="K5682" s="4"/>
      <c r="L5682" s="4"/>
    </row>
    <row r="5683" spans="11:12">
      <c r="K5683" s="4"/>
      <c r="L5683" s="4"/>
    </row>
    <row r="5684" spans="11:12">
      <c r="K5684" s="4"/>
      <c r="L5684" s="4"/>
    </row>
    <row r="5685" spans="11:12">
      <c r="K5685" s="4"/>
      <c r="L5685" s="4"/>
    </row>
    <row r="5686" spans="11:12">
      <c r="K5686" s="4"/>
      <c r="L5686" s="4"/>
    </row>
    <row r="5687" spans="11:12">
      <c r="K5687" s="4"/>
      <c r="L5687" s="4"/>
    </row>
    <row r="5688" spans="11:12">
      <c r="K5688" s="4"/>
      <c r="L5688" s="4"/>
    </row>
    <row r="5689" spans="11:12">
      <c r="K5689" s="4"/>
      <c r="L5689" s="4"/>
    </row>
    <row r="5690" spans="11:12">
      <c r="K5690" s="4"/>
      <c r="L5690" s="4"/>
    </row>
    <row r="5691" spans="11:12">
      <c r="K5691" s="4"/>
      <c r="L5691" s="4"/>
    </row>
    <row r="5692" spans="11:12">
      <c r="K5692" s="4"/>
      <c r="L5692" s="4"/>
    </row>
    <row r="5693" spans="11:12">
      <c r="K5693" s="4"/>
      <c r="L5693" s="4"/>
    </row>
    <row r="5694" spans="11:12">
      <c r="K5694" s="4"/>
      <c r="L5694" s="4"/>
    </row>
    <row r="5695" spans="11:12">
      <c r="K5695" s="4"/>
      <c r="L5695" s="4"/>
    </row>
    <row r="5696" spans="11:12">
      <c r="K5696" s="4"/>
      <c r="L5696" s="4"/>
    </row>
    <row r="5697" spans="11:12">
      <c r="K5697" s="4"/>
      <c r="L5697" s="4"/>
    </row>
    <row r="5698" spans="11:12">
      <c r="K5698" s="4"/>
      <c r="L5698" s="4"/>
    </row>
    <row r="5699" spans="11:12">
      <c r="K5699" s="4"/>
      <c r="L5699" s="4"/>
    </row>
    <row r="5700" spans="11:12">
      <c r="K5700" s="4"/>
      <c r="L5700" s="4"/>
    </row>
    <row r="5701" spans="11:12">
      <c r="K5701" s="4"/>
      <c r="L5701" s="4"/>
    </row>
    <row r="5702" spans="11:12">
      <c r="K5702" s="4"/>
      <c r="L5702" s="4"/>
    </row>
    <row r="5703" spans="11:12">
      <c r="K5703" s="4"/>
      <c r="L5703" s="4"/>
    </row>
    <row r="5704" spans="11:12">
      <c r="K5704" s="4"/>
      <c r="L5704" s="4"/>
    </row>
    <row r="5705" spans="11:12">
      <c r="K5705" s="4"/>
      <c r="L5705" s="4"/>
    </row>
    <row r="5706" spans="11:12">
      <c r="K5706" s="4"/>
      <c r="L5706" s="4"/>
    </row>
    <row r="5707" spans="11:12">
      <c r="K5707" s="4"/>
      <c r="L5707" s="4"/>
    </row>
    <row r="5708" spans="11:12">
      <c r="K5708" s="4"/>
      <c r="L5708" s="4"/>
    </row>
    <row r="5709" spans="11:12">
      <c r="K5709" s="4"/>
      <c r="L5709" s="4"/>
    </row>
    <row r="5710" spans="11:12">
      <c r="K5710" s="4"/>
      <c r="L5710" s="4"/>
    </row>
    <row r="5711" spans="11:12">
      <c r="K5711" s="4"/>
      <c r="L5711" s="4"/>
    </row>
    <row r="5712" spans="11:12">
      <c r="K5712" s="4"/>
      <c r="L5712" s="4"/>
    </row>
    <row r="5713" spans="11:12">
      <c r="K5713" s="4"/>
      <c r="L5713" s="4"/>
    </row>
    <row r="5714" spans="11:12">
      <c r="K5714" s="4"/>
      <c r="L5714" s="4"/>
    </row>
    <row r="5715" spans="11:12">
      <c r="K5715" s="4"/>
      <c r="L5715" s="4"/>
    </row>
    <row r="5716" spans="11:12">
      <c r="K5716" s="4"/>
      <c r="L5716" s="4"/>
    </row>
    <row r="5717" spans="11:12">
      <c r="K5717" s="4"/>
      <c r="L5717" s="4"/>
    </row>
    <row r="5718" spans="11:12">
      <c r="K5718" s="4"/>
      <c r="L5718" s="4"/>
    </row>
    <row r="5719" spans="11:12">
      <c r="K5719" s="4"/>
      <c r="L5719" s="4"/>
    </row>
    <row r="5720" spans="11:12">
      <c r="K5720" s="4"/>
      <c r="L5720" s="4"/>
    </row>
    <row r="5721" spans="11:12">
      <c r="K5721" s="4"/>
      <c r="L5721" s="4"/>
    </row>
    <row r="5722" spans="11:12">
      <c r="K5722" s="4"/>
      <c r="L5722" s="4"/>
    </row>
    <row r="5723" spans="11:12">
      <c r="K5723" s="4"/>
      <c r="L5723" s="4"/>
    </row>
    <row r="5724" spans="11:12">
      <c r="K5724" s="4"/>
      <c r="L5724" s="4"/>
    </row>
    <row r="5725" spans="11:12">
      <c r="K5725" s="4"/>
      <c r="L5725" s="4"/>
    </row>
    <row r="5726" spans="11:12">
      <c r="K5726" s="4"/>
      <c r="L5726" s="4"/>
    </row>
    <row r="5727" spans="11:12">
      <c r="K5727" s="4"/>
      <c r="L5727" s="4"/>
    </row>
    <row r="5728" spans="11:12">
      <c r="K5728" s="4"/>
      <c r="L5728" s="4"/>
    </row>
    <row r="5729" spans="11:12">
      <c r="K5729" s="4"/>
      <c r="L5729" s="4"/>
    </row>
    <row r="5730" spans="11:12">
      <c r="K5730" s="4"/>
      <c r="L5730" s="4"/>
    </row>
    <row r="5731" spans="11:12">
      <c r="K5731" s="4"/>
      <c r="L5731" s="4"/>
    </row>
    <row r="5732" spans="11:12">
      <c r="K5732" s="4"/>
      <c r="L5732" s="4"/>
    </row>
    <row r="5733" spans="11:12">
      <c r="K5733" s="4"/>
      <c r="L5733" s="4"/>
    </row>
    <row r="5734" spans="11:12">
      <c r="K5734" s="4"/>
      <c r="L5734" s="4"/>
    </row>
    <row r="5735" spans="11:12">
      <c r="K5735" s="4"/>
      <c r="L5735" s="4"/>
    </row>
    <row r="5736" spans="11:12">
      <c r="K5736" s="4"/>
      <c r="L5736" s="4"/>
    </row>
    <row r="5737" spans="11:12">
      <c r="K5737" s="4"/>
      <c r="L5737" s="4"/>
    </row>
    <row r="5738" spans="11:12">
      <c r="K5738" s="4"/>
      <c r="L5738" s="4"/>
    </row>
    <row r="5739" spans="11:12">
      <c r="K5739" s="4"/>
      <c r="L5739" s="4"/>
    </row>
    <row r="5740" spans="11:12">
      <c r="K5740" s="4"/>
      <c r="L5740" s="4"/>
    </row>
    <row r="5741" spans="11:12">
      <c r="K5741" s="4"/>
      <c r="L5741" s="4"/>
    </row>
    <row r="5742" spans="11:12">
      <c r="K5742" s="4"/>
      <c r="L5742" s="4"/>
    </row>
    <row r="5743" spans="11:12">
      <c r="K5743" s="4"/>
      <c r="L5743" s="4"/>
    </row>
    <row r="5744" spans="11:12">
      <c r="K5744" s="4"/>
      <c r="L5744" s="4"/>
    </row>
    <row r="5745" spans="11:12">
      <c r="K5745" s="4"/>
      <c r="L5745" s="4"/>
    </row>
    <row r="5746" spans="11:12">
      <c r="K5746" s="4"/>
      <c r="L5746" s="4"/>
    </row>
    <row r="5747" spans="11:12">
      <c r="K5747" s="4"/>
      <c r="L5747" s="4"/>
    </row>
    <row r="5748" spans="11:12">
      <c r="K5748" s="4"/>
      <c r="L5748" s="4"/>
    </row>
    <row r="5749" spans="11:12">
      <c r="K5749" s="4"/>
      <c r="L5749" s="4"/>
    </row>
    <row r="5750" spans="11:12">
      <c r="K5750" s="4"/>
      <c r="L5750" s="4"/>
    </row>
    <row r="5751" spans="11:12">
      <c r="K5751" s="4"/>
      <c r="L5751" s="4"/>
    </row>
    <row r="5752" spans="11:12">
      <c r="K5752" s="4"/>
      <c r="L5752" s="4"/>
    </row>
    <row r="5753" spans="11:12">
      <c r="K5753" s="4"/>
      <c r="L5753" s="4"/>
    </row>
    <row r="5754" spans="11:12">
      <c r="K5754" s="4"/>
      <c r="L5754" s="4"/>
    </row>
    <row r="5755" spans="11:12">
      <c r="K5755" s="4"/>
      <c r="L5755" s="4"/>
    </row>
    <row r="5756" spans="11:12">
      <c r="K5756" s="4"/>
      <c r="L5756" s="4"/>
    </row>
    <row r="5757" spans="11:12">
      <c r="K5757" s="4"/>
      <c r="L5757" s="4"/>
    </row>
    <row r="5758" spans="11:12">
      <c r="K5758" s="4"/>
      <c r="L5758" s="4"/>
    </row>
    <row r="5759" spans="11:12">
      <c r="K5759" s="4"/>
      <c r="L5759" s="4"/>
    </row>
    <row r="5760" spans="11:12">
      <c r="K5760" s="4"/>
      <c r="L5760" s="4"/>
    </row>
    <row r="5761" spans="11:12">
      <c r="K5761" s="4"/>
      <c r="L5761" s="4"/>
    </row>
    <row r="5762" spans="11:12">
      <c r="K5762" s="4"/>
      <c r="L5762" s="4"/>
    </row>
    <row r="5763" spans="11:12">
      <c r="K5763" s="4"/>
      <c r="L5763" s="4"/>
    </row>
    <row r="5764" spans="11:12">
      <c r="K5764" s="4"/>
      <c r="L5764" s="4"/>
    </row>
    <row r="5765" spans="11:12">
      <c r="K5765" s="4"/>
      <c r="L5765" s="4"/>
    </row>
    <row r="5766" spans="11:12">
      <c r="K5766" s="4"/>
      <c r="L5766" s="4"/>
    </row>
    <row r="5767" spans="11:12">
      <c r="K5767" s="4"/>
      <c r="L5767" s="4"/>
    </row>
    <row r="5768" spans="11:12">
      <c r="K5768" s="4"/>
      <c r="L5768" s="4"/>
    </row>
    <row r="5769" spans="11:12">
      <c r="K5769" s="4"/>
      <c r="L5769" s="4"/>
    </row>
    <row r="5770" spans="11:12">
      <c r="K5770" s="4"/>
      <c r="L5770" s="4"/>
    </row>
    <row r="5771" spans="11:12">
      <c r="K5771" s="4"/>
      <c r="L5771" s="4"/>
    </row>
    <row r="5772" spans="11:12">
      <c r="K5772" s="4"/>
      <c r="L5772" s="4"/>
    </row>
    <row r="5773" spans="11:12">
      <c r="K5773" s="4"/>
      <c r="L5773" s="4"/>
    </row>
    <row r="5774" spans="11:12">
      <c r="K5774" s="4"/>
      <c r="L5774" s="4"/>
    </row>
    <row r="5775" spans="11:12">
      <c r="K5775" s="4"/>
      <c r="L5775" s="4"/>
    </row>
    <row r="5776" spans="11:12">
      <c r="K5776" s="4"/>
      <c r="L5776" s="4"/>
    </row>
    <row r="5777" spans="11:12">
      <c r="K5777" s="4"/>
      <c r="L5777" s="4"/>
    </row>
    <row r="5778" spans="11:12">
      <c r="K5778" s="4"/>
      <c r="L5778" s="4"/>
    </row>
    <row r="5779" spans="11:12">
      <c r="K5779" s="4"/>
      <c r="L5779" s="4"/>
    </row>
    <row r="5780" spans="11:12">
      <c r="K5780" s="4"/>
      <c r="L5780" s="4"/>
    </row>
    <row r="5781" spans="11:12">
      <c r="K5781" s="4"/>
      <c r="L5781" s="4"/>
    </row>
    <row r="5782" spans="11:12">
      <c r="K5782" s="4"/>
      <c r="L5782" s="4"/>
    </row>
    <row r="5783" spans="11:12">
      <c r="K5783" s="4"/>
      <c r="L5783" s="4"/>
    </row>
    <row r="5784" spans="11:12">
      <c r="K5784" s="4"/>
      <c r="L5784" s="4"/>
    </row>
    <row r="5785" spans="11:12">
      <c r="K5785" s="4"/>
      <c r="L5785" s="4"/>
    </row>
    <row r="5786" spans="11:12">
      <c r="K5786" s="4"/>
      <c r="L5786" s="4"/>
    </row>
    <row r="5787" spans="11:12">
      <c r="K5787" s="4"/>
      <c r="L5787" s="4"/>
    </row>
    <row r="5788" spans="11:12">
      <c r="K5788" s="4"/>
      <c r="L5788" s="4"/>
    </row>
    <row r="5789" spans="11:12">
      <c r="K5789" s="4"/>
      <c r="L5789" s="4"/>
    </row>
    <row r="5790" spans="11:12">
      <c r="K5790" s="4"/>
      <c r="L5790" s="4"/>
    </row>
    <row r="5791" spans="11:12">
      <c r="K5791" s="4"/>
      <c r="L5791" s="4"/>
    </row>
    <row r="5792" spans="11:12">
      <c r="K5792" s="4"/>
      <c r="L5792" s="4"/>
    </row>
    <row r="5793" spans="11:12">
      <c r="K5793" s="4"/>
      <c r="L5793" s="4"/>
    </row>
    <row r="5794" spans="11:12">
      <c r="K5794" s="4"/>
      <c r="L5794" s="4"/>
    </row>
    <row r="5795" spans="11:12">
      <c r="K5795" s="4"/>
      <c r="L5795" s="4"/>
    </row>
    <row r="5796" spans="11:12">
      <c r="K5796" s="4"/>
      <c r="L5796" s="4"/>
    </row>
    <row r="5797" spans="11:12">
      <c r="K5797" s="4"/>
      <c r="L5797" s="4"/>
    </row>
    <row r="5798" spans="11:12">
      <c r="K5798" s="4"/>
      <c r="L5798" s="4"/>
    </row>
    <row r="5799" spans="11:12">
      <c r="K5799" s="4"/>
      <c r="L5799" s="4"/>
    </row>
    <row r="5800" spans="11:12">
      <c r="K5800" s="4"/>
      <c r="L5800" s="4"/>
    </row>
    <row r="5801" spans="11:12">
      <c r="K5801" s="4"/>
      <c r="L5801" s="4"/>
    </row>
    <row r="5802" spans="11:12">
      <c r="K5802" s="4"/>
      <c r="L5802" s="4"/>
    </row>
    <row r="5803" spans="11:12">
      <c r="K5803" s="4"/>
      <c r="L5803" s="4"/>
    </row>
    <row r="5804" spans="11:12">
      <c r="K5804" s="4"/>
      <c r="L5804" s="4"/>
    </row>
    <row r="5805" spans="11:12">
      <c r="K5805" s="4"/>
      <c r="L5805" s="4"/>
    </row>
    <row r="5806" spans="11:12">
      <c r="K5806" s="4"/>
      <c r="L5806" s="4"/>
    </row>
    <row r="5807" spans="11:12">
      <c r="K5807" s="4"/>
      <c r="L5807" s="4"/>
    </row>
    <row r="5808" spans="11:12">
      <c r="K5808" s="4"/>
      <c r="L5808" s="4"/>
    </row>
    <row r="5809" spans="11:12">
      <c r="K5809" s="4"/>
      <c r="L5809" s="4"/>
    </row>
    <row r="5810" spans="11:12">
      <c r="K5810" s="4"/>
      <c r="L5810" s="4"/>
    </row>
    <row r="5811" spans="11:12">
      <c r="K5811" s="4"/>
      <c r="L5811" s="4"/>
    </row>
    <row r="5812" spans="11:12">
      <c r="K5812" s="4"/>
      <c r="L5812" s="4"/>
    </row>
    <row r="5813" spans="11:12">
      <c r="K5813" s="4"/>
      <c r="L5813" s="4"/>
    </row>
    <row r="5814" spans="11:12">
      <c r="K5814" s="4"/>
      <c r="L5814" s="4"/>
    </row>
    <row r="5815" spans="11:12">
      <c r="K5815" s="4"/>
      <c r="L5815" s="4"/>
    </row>
    <row r="5816" spans="11:12">
      <c r="K5816" s="4"/>
      <c r="L5816" s="4"/>
    </row>
    <row r="5817" spans="11:12">
      <c r="K5817" s="4"/>
      <c r="L5817" s="4"/>
    </row>
    <row r="5818" spans="11:12">
      <c r="K5818" s="4"/>
      <c r="L5818" s="4"/>
    </row>
    <row r="5819" spans="11:12">
      <c r="K5819" s="4"/>
      <c r="L5819" s="4"/>
    </row>
    <row r="5820" spans="11:12">
      <c r="K5820" s="4"/>
      <c r="L5820" s="4"/>
    </row>
    <row r="5821" spans="11:12">
      <c r="K5821" s="4"/>
      <c r="L5821" s="4"/>
    </row>
    <row r="5822" spans="11:12">
      <c r="K5822" s="4"/>
      <c r="L5822" s="4"/>
    </row>
    <row r="5823" spans="11:12">
      <c r="K5823" s="4"/>
      <c r="L5823" s="4"/>
    </row>
    <row r="5824" spans="11:12">
      <c r="K5824" s="4"/>
      <c r="L5824" s="4"/>
    </row>
    <row r="5825" spans="11:12">
      <c r="K5825" s="4"/>
      <c r="L5825" s="4"/>
    </row>
    <row r="5826" spans="11:12">
      <c r="K5826" s="4"/>
      <c r="L5826" s="4"/>
    </row>
    <row r="5827" spans="11:12">
      <c r="K5827" s="4"/>
      <c r="L5827" s="4"/>
    </row>
    <row r="5828" spans="11:12">
      <c r="K5828" s="4"/>
      <c r="L5828" s="4"/>
    </row>
    <row r="5829" spans="11:12">
      <c r="K5829" s="4"/>
      <c r="L5829" s="4"/>
    </row>
    <row r="5830" spans="11:12">
      <c r="K5830" s="4"/>
      <c r="L5830" s="4"/>
    </row>
    <row r="5831" spans="11:12">
      <c r="K5831" s="4"/>
      <c r="L5831" s="4"/>
    </row>
    <row r="5832" spans="11:12">
      <c r="K5832" s="4"/>
      <c r="L5832" s="4"/>
    </row>
    <row r="5833" spans="11:12">
      <c r="K5833" s="4"/>
      <c r="L5833" s="4"/>
    </row>
    <row r="5834" spans="11:12">
      <c r="K5834" s="4"/>
      <c r="L5834" s="4"/>
    </row>
    <row r="5835" spans="11:12">
      <c r="K5835" s="4"/>
      <c r="L5835" s="4"/>
    </row>
    <row r="5836" spans="11:12">
      <c r="K5836" s="4"/>
      <c r="L5836" s="4"/>
    </row>
    <row r="5837" spans="11:12">
      <c r="K5837" s="4"/>
      <c r="L5837" s="4"/>
    </row>
    <row r="5838" spans="11:12">
      <c r="K5838" s="4"/>
      <c r="L5838" s="4"/>
    </row>
    <row r="5839" spans="11:12">
      <c r="K5839" s="4"/>
      <c r="L5839" s="4"/>
    </row>
    <row r="5840" spans="11:12">
      <c r="K5840" s="4"/>
      <c r="L5840" s="4"/>
    </row>
    <row r="5841" spans="11:12">
      <c r="K5841" s="4"/>
      <c r="L5841" s="4"/>
    </row>
    <row r="5842" spans="11:12">
      <c r="K5842" s="4"/>
      <c r="L5842" s="4"/>
    </row>
    <row r="5843" spans="11:12">
      <c r="K5843" s="4"/>
      <c r="L5843" s="4"/>
    </row>
    <row r="5844" spans="11:12">
      <c r="K5844" s="4"/>
      <c r="L5844" s="4"/>
    </row>
    <row r="5845" spans="11:12">
      <c r="K5845" s="4"/>
      <c r="L5845" s="4"/>
    </row>
    <row r="5846" spans="11:12">
      <c r="K5846" s="4"/>
      <c r="L5846" s="4"/>
    </row>
    <row r="5847" spans="11:12">
      <c r="K5847" s="4"/>
      <c r="L5847" s="4"/>
    </row>
    <row r="5848" spans="11:12">
      <c r="K5848" s="4"/>
      <c r="L5848" s="4"/>
    </row>
    <row r="5849" spans="11:12">
      <c r="K5849" s="4"/>
      <c r="L5849" s="4"/>
    </row>
    <row r="5850" spans="11:12">
      <c r="K5850" s="4"/>
      <c r="L5850" s="4"/>
    </row>
    <row r="5851" spans="11:12">
      <c r="K5851" s="4"/>
      <c r="L5851" s="4"/>
    </row>
    <row r="5852" spans="11:12">
      <c r="K5852" s="4"/>
      <c r="L5852" s="4"/>
    </row>
    <row r="5853" spans="11:12">
      <c r="K5853" s="4"/>
      <c r="L5853" s="4"/>
    </row>
    <row r="5854" spans="11:12">
      <c r="K5854" s="4"/>
      <c r="L5854" s="4"/>
    </row>
    <row r="5855" spans="11:12">
      <c r="K5855" s="4"/>
      <c r="L5855" s="4"/>
    </row>
    <row r="5856" spans="11:12">
      <c r="K5856" s="4"/>
      <c r="L5856" s="4"/>
    </row>
    <row r="5857" spans="11:12">
      <c r="K5857" s="4"/>
      <c r="L5857" s="4"/>
    </row>
    <row r="5858" spans="11:12">
      <c r="K5858" s="4"/>
      <c r="L5858" s="4"/>
    </row>
    <row r="5859" spans="11:12">
      <c r="K5859" s="4"/>
      <c r="L5859" s="4"/>
    </row>
    <row r="5860" spans="11:12">
      <c r="K5860" s="4"/>
      <c r="L5860" s="4"/>
    </row>
    <row r="5861" spans="11:12">
      <c r="K5861" s="4"/>
      <c r="L5861" s="4"/>
    </row>
    <row r="5862" spans="11:12">
      <c r="K5862" s="4"/>
      <c r="L5862" s="4"/>
    </row>
    <row r="5863" spans="11:12">
      <c r="K5863" s="4"/>
      <c r="L5863" s="4"/>
    </row>
    <row r="5864" spans="11:12">
      <c r="K5864" s="4"/>
      <c r="L5864" s="4"/>
    </row>
    <row r="5865" spans="11:12">
      <c r="K5865" s="4"/>
      <c r="L5865" s="4"/>
    </row>
    <row r="5866" spans="11:12">
      <c r="K5866" s="4"/>
      <c r="L5866" s="4"/>
    </row>
    <row r="5867" spans="11:12">
      <c r="K5867" s="4"/>
      <c r="L5867" s="4"/>
    </row>
    <row r="5868" spans="11:12">
      <c r="K5868" s="4"/>
      <c r="L5868" s="4"/>
    </row>
    <row r="5869" spans="11:12">
      <c r="K5869" s="4"/>
      <c r="L5869" s="4"/>
    </row>
    <row r="5870" spans="11:12">
      <c r="K5870" s="4"/>
      <c r="L5870" s="4"/>
    </row>
    <row r="5871" spans="11:12">
      <c r="K5871" s="4"/>
      <c r="L5871" s="4"/>
    </row>
    <row r="5872" spans="11:12">
      <c r="K5872" s="4"/>
      <c r="L5872" s="4"/>
    </row>
    <row r="5873" spans="11:12">
      <c r="K5873" s="4"/>
      <c r="L5873" s="4"/>
    </row>
    <row r="5874" spans="11:12">
      <c r="K5874" s="4"/>
      <c r="L5874" s="4"/>
    </row>
    <row r="5875" spans="11:12">
      <c r="K5875" s="4"/>
      <c r="L5875" s="4"/>
    </row>
    <row r="5876" spans="11:12">
      <c r="K5876" s="4"/>
      <c r="L5876" s="4"/>
    </row>
    <row r="5877" spans="11:12">
      <c r="K5877" s="4"/>
      <c r="L5877" s="4"/>
    </row>
    <row r="5878" spans="11:12">
      <c r="K5878" s="4"/>
      <c r="L5878" s="4"/>
    </row>
    <row r="5879" spans="11:12">
      <c r="K5879" s="4"/>
      <c r="L5879" s="4"/>
    </row>
    <row r="5880" spans="11:12">
      <c r="K5880" s="4"/>
      <c r="L5880" s="4"/>
    </row>
    <row r="5881" spans="11:12">
      <c r="K5881" s="4"/>
      <c r="L5881" s="4"/>
    </row>
    <row r="5882" spans="11:12">
      <c r="K5882" s="4"/>
      <c r="L5882" s="4"/>
    </row>
    <row r="5883" spans="11:12">
      <c r="K5883" s="4"/>
      <c r="L5883" s="4"/>
    </row>
    <row r="5884" spans="11:12">
      <c r="K5884" s="4"/>
      <c r="L5884" s="4"/>
    </row>
    <row r="5885" spans="11:12">
      <c r="K5885" s="4"/>
      <c r="L5885" s="4"/>
    </row>
    <row r="5886" spans="11:12">
      <c r="K5886" s="4"/>
      <c r="L5886" s="4"/>
    </row>
    <row r="5887" spans="11:12">
      <c r="K5887" s="4"/>
      <c r="L5887" s="4"/>
    </row>
    <row r="5888" spans="11:12">
      <c r="K5888" s="4"/>
      <c r="L5888" s="4"/>
    </row>
    <row r="5889" spans="11:12">
      <c r="K5889" s="4"/>
      <c r="L5889" s="4"/>
    </row>
    <row r="5890" spans="11:12">
      <c r="K5890" s="4"/>
      <c r="L5890" s="4"/>
    </row>
    <row r="5891" spans="11:12">
      <c r="K5891" s="4"/>
      <c r="L5891" s="4"/>
    </row>
    <row r="5892" spans="11:12">
      <c r="K5892" s="4"/>
      <c r="L5892" s="4"/>
    </row>
    <row r="5893" spans="11:12">
      <c r="K5893" s="4"/>
      <c r="L5893" s="4"/>
    </row>
    <row r="5894" spans="11:12">
      <c r="K5894" s="4"/>
      <c r="L5894" s="4"/>
    </row>
    <row r="5895" spans="11:12">
      <c r="K5895" s="4"/>
      <c r="L5895" s="4"/>
    </row>
    <row r="5896" spans="11:12">
      <c r="K5896" s="4"/>
      <c r="L5896" s="4"/>
    </row>
    <row r="5897" spans="11:12">
      <c r="K5897" s="4"/>
      <c r="L5897" s="4"/>
    </row>
    <row r="5898" spans="11:12">
      <c r="K5898" s="4"/>
      <c r="L5898" s="4"/>
    </row>
    <row r="5899" spans="11:12">
      <c r="K5899" s="4"/>
      <c r="L5899" s="4"/>
    </row>
    <row r="5900" spans="11:12">
      <c r="K5900" s="4"/>
      <c r="L5900" s="4"/>
    </row>
    <row r="5901" spans="11:12">
      <c r="K5901" s="4"/>
      <c r="L5901" s="4"/>
    </row>
    <row r="5902" spans="11:12">
      <c r="K5902" s="4"/>
      <c r="L5902" s="4"/>
    </row>
    <row r="5903" spans="11:12">
      <c r="K5903" s="4"/>
      <c r="L5903" s="4"/>
    </row>
    <row r="5904" spans="11:12">
      <c r="K5904" s="4"/>
      <c r="L5904" s="4"/>
    </row>
    <row r="5905" spans="11:12">
      <c r="K5905" s="4"/>
      <c r="L5905" s="4"/>
    </row>
    <row r="5906" spans="11:12">
      <c r="K5906" s="4"/>
      <c r="L5906" s="4"/>
    </row>
    <row r="5907" spans="11:12">
      <c r="K5907" s="4"/>
      <c r="L5907" s="4"/>
    </row>
    <row r="5908" spans="11:12">
      <c r="K5908" s="4"/>
      <c r="L5908" s="4"/>
    </row>
    <row r="5909" spans="11:12">
      <c r="K5909" s="4"/>
      <c r="L5909" s="4"/>
    </row>
    <row r="5910" spans="11:12">
      <c r="K5910" s="4"/>
      <c r="L5910" s="4"/>
    </row>
    <row r="5911" spans="11:12">
      <c r="K5911" s="4"/>
      <c r="L5911" s="4"/>
    </row>
    <row r="5912" spans="11:12">
      <c r="K5912" s="4"/>
      <c r="L5912" s="4"/>
    </row>
    <row r="5913" spans="11:12">
      <c r="K5913" s="4"/>
      <c r="L5913" s="4"/>
    </row>
    <row r="5914" spans="11:12">
      <c r="K5914" s="4"/>
      <c r="L5914" s="4"/>
    </row>
    <row r="5915" spans="11:12">
      <c r="K5915" s="4"/>
      <c r="L5915" s="4"/>
    </row>
    <row r="5916" spans="11:12">
      <c r="K5916" s="4"/>
      <c r="L5916" s="4"/>
    </row>
    <row r="5917" spans="11:12">
      <c r="K5917" s="4"/>
      <c r="L5917" s="4"/>
    </row>
    <row r="5918" spans="11:12">
      <c r="K5918" s="4"/>
      <c r="L5918" s="4"/>
    </row>
    <row r="5919" spans="11:12">
      <c r="K5919" s="4"/>
      <c r="L5919" s="4"/>
    </row>
    <row r="5920" spans="11:12">
      <c r="K5920" s="4"/>
      <c r="L5920" s="4"/>
    </row>
    <row r="5921" spans="11:12">
      <c r="K5921" s="4"/>
      <c r="L5921" s="4"/>
    </row>
    <row r="5922" spans="11:12">
      <c r="K5922" s="4"/>
      <c r="L5922" s="4"/>
    </row>
    <row r="5923" spans="11:12">
      <c r="K5923" s="4"/>
      <c r="L5923" s="4"/>
    </row>
    <row r="5924" spans="11:12">
      <c r="K5924" s="4"/>
      <c r="L5924" s="4"/>
    </row>
    <row r="5925" spans="11:12">
      <c r="K5925" s="4"/>
      <c r="L5925" s="4"/>
    </row>
    <row r="5926" spans="11:12">
      <c r="K5926" s="4"/>
      <c r="L5926" s="4"/>
    </row>
    <row r="5927" spans="11:12">
      <c r="K5927" s="4"/>
      <c r="L5927" s="4"/>
    </row>
    <row r="5928" spans="11:12">
      <c r="K5928" s="4"/>
      <c r="L5928" s="4"/>
    </row>
    <row r="5929" spans="11:12">
      <c r="K5929" s="4"/>
      <c r="L5929" s="4"/>
    </row>
    <row r="5930" spans="11:12">
      <c r="K5930" s="4"/>
      <c r="L5930" s="4"/>
    </row>
    <row r="5931" spans="11:12">
      <c r="K5931" s="4"/>
      <c r="L5931" s="4"/>
    </row>
    <row r="5932" spans="11:12">
      <c r="K5932" s="4"/>
      <c r="L5932" s="4"/>
    </row>
    <row r="5933" spans="11:12">
      <c r="K5933" s="4"/>
      <c r="L5933" s="4"/>
    </row>
    <row r="5934" spans="11:12">
      <c r="K5934" s="4"/>
      <c r="L5934" s="4"/>
    </row>
    <row r="5935" spans="11:12">
      <c r="K5935" s="4"/>
      <c r="L5935" s="4"/>
    </row>
    <row r="5936" spans="11:12">
      <c r="K5936" s="4"/>
      <c r="L5936" s="4"/>
    </row>
    <row r="5937" spans="11:12">
      <c r="K5937" s="4"/>
      <c r="L5937" s="4"/>
    </row>
    <row r="5938" spans="11:12">
      <c r="K5938" s="4"/>
      <c r="L5938" s="4"/>
    </row>
    <row r="5939" spans="11:12">
      <c r="K5939" s="4"/>
      <c r="L5939" s="4"/>
    </row>
    <row r="5940" spans="11:12">
      <c r="K5940" s="4"/>
      <c r="L5940" s="4"/>
    </row>
    <row r="5941" spans="11:12">
      <c r="K5941" s="4"/>
      <c r="L5941" s="4"/>
    </row>
    <row r="5942" spans="11:12">
      <c r="K5942" s="4"/>
      <c r="L5942" s="4"/>
    </row>
    <row r="5943" spans="11:12">
      <c r="K5943" s="4"/>
      <c r="L5943" s="4"/>
    </row>
    <row r="5944" spans="11:12">
      <c r="K5944" s="4"/>
      <c r="L5944" s="4"/>
    </row>
    <row r="5945" spans="11:12">
      <c r="K5945" s="4"/>
      <c r="L5945" s="4"/>
    </row>
    <row r="5946" spans="11:12">
      <c r="K5946" s="4"/>
      <c r="L5946" s="4"/>
    </row>
    <row r="5947" spans="11:12">
      <c r="K5947" s="4"/>
      <c r="L5947" s="4"/>
    </row>
    <row r="5948" spans="11:12">
      <c r="K5948" s="4"/>
      <c r="L5948" s="4"/>
    </row>
    <row r="5949" spans="11:12">
      <c r="K5949" s="4"/>
      <c r="L5949" s="4"/>
    </row>
    <row r="5950" spans="11:12">
      <c r="K5950" s="4"/>
      <c r="L5950" s="4"/>
    </row>
    <row r="5951" spans="11:12">
      <c r="K5951" s="4"/>
      <c r="L5951" s="4"/>
    </row>
    <row r="5952" spans="11:12">
      <c r="K5952" s="4"/>
      <c r="L5952" s="4"/>
    </row>
    <row r="5953" spans="11:12">
      <c r="K5953" s="4"/>
      <c r="L5953" s="4"/>
    </row>
    <row r="5954" spans="11:12">
      <c r="K5954" s="4"/>
      <c r="L5954" s="4"/>
    </row>
    <row r="5955" spans="11:12">
      <c r="K5955" s="4"/>
      <c r="L5955" s="4"/>
    </row>
    <row r="5956" spans="11:12">
      <c r="K5956" s="4"/>
      <c r="L5956" s="4"/>
    </row>
    <row r="5957" spans="11:12">
      <c r="K5957" s="4"/>
      <c r="L5957" s="4"/>
    </row>
    <row r="5958" spans="11:12">
      <c r="K5958" s="4"/>
      <c r="L5958" s="4"/>
    </row>
    <row r="5959" spans="11:12">
      <c r="K5959" s="4"/>
      <c r="L5959" s="4"/>
    </row>
    <row r="5960" spans="11:12">
      <c r="K5960" s="4"/>
      <c r="L5960" s="4"/>
    </row>
    <row r="5961" spans="11:12">
      <c r="K5961" s="4"/>
      <c r="L5961" s="4"/>
    </row>
    <row r="5962" spans="11:12">
      <c r="K5962" s="4"/>
      <c r="L5962" s="4"/>
    </row>
    <row r="5963" spans="11:12">
      <c r="K5963" s="4"/>
      <c r="L5963" s="4"/>
    </row>
    <row r="5964" spans="11:12">
      <c r="K5964" s="4"/>
      <c r="L5964" s="4"/>
    </row>
    <row r="5965" spans="11:12">
      <c r="K5965" s="4"/>
      <c r="L5965" s="4"/>
    </row>
    <row r="5966" spans="11:12">
      <c r="K5966" s="4"/>
      <c r="L5966" s="4"/>
    </row>
    <row r="5967" spans="11:12">
      <c r="K5967" s="4"/>
      <c r="L5967" s="4"/>
    </row>
    <row r="5968" spans="11:12">
      <c r="K5968" s="4"/>
      <c r="L5968" s="4"/>
    </row>
    <row r="5969" spans="11:12">
      <c r="K5969" s="4"/>
      <c r="L5969" s="4"/>
    </row>
    <row r="5970" spans="11:12">
      <c r="K5970" s="4"/>
      <c r="L5970" s="4"/>
    </row>
    <row r="5971" spans="11:12">
      <c r="K5971" s="4"/>
      <c r="L5971" s="4"/>
    </row>
    <row r="5972" spans="11:12">
      <c r="K5972" s="4"/>
      <c r="L5972" s="4"/>
    </row>
    <row r="5973" spans="11:12">
      <c r="K5973" s="4"/>
      <c r="L5973" s="4"/>
    </row>
    <row r="5974" spans="11:12">
      <c r="K5974" s="4"/>
      <c r="L5974" s="4"/>
    </row>
    <row r="5975" spans="11:12">
      <c r="K5975" s="4"/>
      <c r="L5975" s="4"/>
    </row>
    <row r="5976" spans="11:12">
      <c r="K5976" s="4"/>
      <c r="L5976" s="4"/>
    </row>
    <row r="5977" spans="11:12">
      <c r="K5977" s="4"/>
      <c r="L5977" s="4"/>
    </row>
    <row r="5978" spans="11:12">
      <c r="K5978" s="4"/>
      <c r="L5978" s="4"/>
    </row>
    <row r="5979" spans="11:12">
      <c r="K5979" s="4"/>
      <c r="L5979" s="4"/>
    </row>
    <row r="5980" spans="11:12">
      <c r="K5980" s="4"/>
      <c r="L5980" s="4"/>
    </row>
    <row r="5981" spans="11:12">
      <c r="K5981" s="4"/>
      <c r="L5981" s="4"/>
    </row>
    <row r="5982" spans="11:12">
      <c r="K5982" s="4"/>
      <c r="L5982" s="4"/>
    </row>
    <row r="5983" spans="11:12">
      <c r="K5983" s="4"/>
      <c r="L5983" s="4"/>
    </row>
    <row r="5984" spans="11:12">
      <c r="K5984" s="4"/>
      <c r="L5984" s="4"/>
    </row>
    <row r="5985" spans="11:12">
      <c r="K5985" s="4"/>
      <c r="L5985" s="4"/>
    </row>
    <row r="5986" spans="11:12">
      <c r="K5986" s="4"/>
      <c r="L5986" s="4"/>
    </row>
    <row r="5987" spans="11:12">
      <c r="K5987" s="4"/>
      <c r="L5987" s="4"/>
    </row>
    <row r="5988" spans="11:12">
      <c r="K5988" s="4"/>
      <c r="L5988" s="4"/>
    </row>
    <row r="5989" spans="11:12">
      <c r="K5989" s="4"/>
      <c r="L5989" s="4"/>
    </row>
    <row r="5990" spans="11:12">
      <c r="K5990" s="4"/>
      <c r="L5990" s="4"/>
    </row>
    <row r="5991" spans="11:12">
      <c r="K5991" s="4"/>
      <c r="L5991" s="4"/>
    </row>
    <row r="5992" spans="11:12">
      <c r="K5992" s="4"/>
      <c r="L5992" s="4"/>
    </row>
    <row r="5993" spans="11:12">
      <c r="K5993" s="4"/>
      <c r="L5993" s="4"/>
    </row>
    <row r="5994" spans="11:12">
      <c r="K5994" s="4"/>
      <c r="L5994" s="4"/>
    </row>
    <row r="5995" spans="11:12">
      <c r="K5995" s="4"/>
      <c r="L5995" s="4"/>
    </row>
    <row r="5996" spans="11:12">
      <c r="K5996" s="4"/>
      <c r="L5996" s="4"/>
    </row>
    <row r="5997" spans="11:12">
      <c r="K5997" s="4"/>
      <c r="L5997" s="4"/>
    </row>
    <row r="5998" spans="11:12">
      <c r="K5998" s="4"/>
      <c r="L5998" s="4"/>
    </row>
    <row r="5999" spans="11:12">
      <c r="K5999" s="4"/>
      <c r="L5999" s="4"/>
    </row>
    <row r="6000" spans="11:12">
      <c r="K6000" s="4"/>
      <c r="L6000" s="4"/>
    </row>
    <row r="6001" spans="11:12">
      <c r="K6001" s="4"/>
      <c r="L6001" s="4"/>
    </row>
    <row r="6002" spans="11:12">
      <c r="K6002" s="4"/>
      <c r="L6002" s="4"/>
    </row>
    <row r="6003" spans="11:12">
      <c r="K6003" s="4"/>
      <c r="L6003" s="4"/>
    </row>
    <row r="6004" spans="11:12">
      <c r="K6004" s="4"/>
      <c r="L6004" s="4"/>
    </row>
    <row r="6005" spans="11:12">
      <c r="K6005" s="4"/>
      <c r="L6005" s="4"/>
    </row>
    <row r="6006" spans="11:12">
      <c r="K6006" s="4"/>
      <c r="L6006" s="4"/>
    </row>
    <row r="6007" spans="11:12">
      <c r="K6007" s="4"/>
      <c r="L6007" s="4"/>
    </row>
    <row r="6008" spans="11:12">
      <c r="K6008" s="4"/>
      <c r="L6008" s="4"/>
    </row>
    <row r="6009" spans="11:12">
      <c r="K6009" s="4"/>
      <c r="L6009" s="4"/>
    </row>
    <row r="6010" spans="11:12">
      <c r="K6010" s="4"/>
      <c r="L6010" s="4"/>
    </row>
    <row r="6011" spans="11:12">
      <c r="K6011" s="4"/>
      <c r="L6011" s="4"/>
    </row>
    <row r="6012" spans="11:12">
      <c r="K6012" s="4"/>
      <c r="L6012" s="4"/>
    </row>
    <row r="6013" spans="11:12">
      <c r="K6013" s="4"/>
      <c r="L6013" s="4"/>
    </row>
    <row r="6014" spans="11:12">
      <c r="K6014" s="4"/>
      <c r="L6014" s="4"/>
    </row>
    <row r="6015" spans="11:12">
      <c r="K6015" s="4"/>
      <c r="L6015" s="4"/>
    </row>
    <row r="6016" spans="11:12">
      <c r="K6016" s="4"/>
      <c r="L6016" s="4"/>
    </row>
    <row r="6017" spans="11:12">
      <c r="K6017" s="4"/>
      <c r="L6017" s="4"/>
    </row>
    <row r="6018" spans="11:12">
      <c r="K6018" s="4"/>
      <c r="L6018" s="4"/>
    </row>
    <row r="6019" spans="11:12">
      <c r="K6019" s="4"/>
      <c r="L6019" s="4"/>
    </row>
    <row r="6020" spans="11:12">
      <c r="K6020" s="4"/>
      <c r="L6020" s="4"/>
    </row>
    <row r="6021" spans="11:12">
      <c r="K6021" s="4"/>
      <c r="L6021" s="4"/>
    </row>
    <row r="6022" spans="11:12">
      <c r="K6022" s="4"/>
      <c r="L6022" s="4"/>
    </row>
    <row r="6023" spans="11:12">
      <c r="K6023" s="4"/>
      <c r="L6023" s="4"/>
    </row>
    <row r="6024" spans="11:12">
      <c r="K6024" s="4"/>
      <c r="L6024" s="4"/>
    </row>
    <row r="6025" spans="11:12">
      <c r="K6025" s="4"/>
      <c r="L6025" s="4"/>
    </row>
    <row r="6026" spans="11:12">
      <c r="K6026" s="4"/>
      <c r="L6026" s="4"/>
    </row>
    <row r="6027" spans="11:12">
      <c r="K6027" s="4"/>
      <c r="L6027" s="4"/>
    </row>
    <row r="6028" spans="11:12">
      <c r="K6028" s="4"/>
      <c r="L6028" s="4"/>
    </row>
    <row r="6029" spans="11:12">
      <c r="K6029" s="4"/>
      <c r="L6029" s="4"/>
    </row>
    <row r="6030" spans="11:12">
      <c r="K6030" s="4"/>
      <c r="L6030" s="4"/>
    </row>
    <row r="6031" spans="11:12">
      <c r="K6031" s="4"/>
      <c r="L6031" s="4"/>
    </row>
    <row r="6032" spans="11:12">
      <c r="K6032" s="4"/>
      <c r="L6032" s="4"/>
    </row>
    <row r="6033" spans="11:12">
      <c r="K6033" s="4"/>
      <c r="L6033" s="4"/>
    </row>
    <row r="6034" spans="11:12">
      <c r="K6034" s="4"/>
      <c r="L6034" s="4"/>
    </row>
    <row r="6035" spans="11:12">
      <c r="K6035" s="4"/>
      <c r="L6035" s="4"/>
    </row>
    <row r="6036" spans="11:12">
      <c r="K6036" s="4"/>
      <c r="L6036" s="4"/>
    </row>
    <row r="6037" spans="11:12">
      <c r="K6037" s="4"/>
      <c r="L6037" s="4"/>
    </row>
    <row r="6038" spans="11:12">
      <c r="K6038" s="4"/>
      <c r="L6038" s="4"/>
    </row>
    <row r="6039" spans="11:12">
      <c r="K6039" s="4"/>
      <c r="L6039" s="4"/>
    </row>
    <row r="6040" spans="11:12">
      <c r="K6040" s="4"/>
      <c r="L6040" s="4"/>
    </row>
    <row r="6041" spans="11:12">
      <c r="K6041" s="4"/>
      <c r="L6041" s="4"/>
    </row>
    <row r="6042" spans="11:12">
      <c r="K6042" s="4"/>
      <c r="L6042" s="4"/>
    </row>
    <row r="6043" spans="11:12">
      <c r="K6043" s="4"/>
      <c r="L6043" s="4"/>
    </row>
    <row r="6044" spans="11:12">
      <c r="K6044" s="4"/>
      <c r="L6044" s="4"/>
    </row>
    <row r="6045" spans="11:12">
      <c r="K6045" s="4"/>
      <c r="L6045" s="4"/>
    </row>
    <row r="6046" spans="11:12">
      <c r="K6046" s="4"/>
      <c r="L6046" s="4"/>
    </row>
    <row r="6047" spans="11:12">
      <c r="K6047" s="4"/>
      <c r="L6047" s="4"/>
    </row>
    <row r="6048" spans="11:12">
      <c r="K6048" s="4"/>
      <c r="L6048" s="4"/>
    </row>
    <row r="6049" spans="11:12">
      <c r="K6049" s="4"/>
      <c r="L6049" s="4"/>
    </row>
    <row r="6050" spans="11:12">
      <c r="K6050" s="4"/>
      <c r="L6050" s="4"/>
    </row>
    <row r="6051" spans="11:12">
      <c r="K6051" s="4"/>
      <c r="L6051" s="4"/>
    </row>
    <row r="6052" spans="11:12">
      <c r="K6052" s="4"/>
      <c r="L6052" s="4"/>
    </row>
    <row r="6053" spans="11:12">
      <c r="K6053" s="4"/>
      <c r="L6053" s="4"/>
    </row>
    <row r="6054" spans="11:12">
      <c r="K6054" s="4"/>
      <c r="L6054" s="4"/>
    </row>
    <row r="6055" spans="11:12">
      <c r="K6055" s="4"/>
      <c r="L6055" s="4"/>
    </row>
    <row r="6056" spans="11:12">
      <c r="K6056" s="4"/>
      <c r="L6056" s="4"/>
    </row>
    <row r="6057" spans="11:12">
      <c r="K6057" s="4"/>
      <c r="L6057" s="4"/>
    </row>
    <row r="6058" spans="11:12">
      <c r="K6058" s="4"/>
      <c r="L6058" s="4"/>
    </row>
    <row r="6059" spans="11:12">
      <c r="K6059" s="4"/>
      <c r="L6059" s="4"/>
    </row>
    <row r="6060" spans="11:12">
      <c r="K6060" s="4"/>
      <c r="L6060" s="4"/>
    </row>
    <row r="6061" spans="11:12">
      <c r="K6061" s="4"/>
      <c r="L6061" s="4"/>
    </row>
    <row r="6062" spans="11:12">
      <c r="K6062" s="4"/>
      <c r="L6062" s="4"/>
    </row>
    <row r="6063" spans="11:12">
      <c r="K6063" s="4"/>
      <c r="L6063" s="4"/>
    </row>
    <row r="6064" spans="11:12">
      <c r="K6064" s="4"/>
      <c r="L6064" s="4"/>
    </row>
    <row r="6065" spans="11:12">
      <c r="K6065" s="4"/>
      <c r="L6065" s="4"/>
    </row>
    <row r="6066" spans="11:12">
      <c r="K6066" s="4"/>
      <c r="L6066" s="4"/>
    </row>
    <row r="6067" spans="11:12">
      <c r="K6067" s="4"/>
      <c r="L6067" s="4"/>
    </row>
    <row r="6068" spans="11:12">
      <c r="K6068" s="4"/>
      <c r="L6068" s="4"/>
    </row>
    <row r="6069" spans="11:12">
      <c r="K6069" s="4"/>
      <c r="L6069" s="4"/>
    </row>
    <row r="6070" spans="11:12">
      <c r="K6070" s="4"/>
      <c r="L6070" s="4"/>
    </row>
    <row r="6071" spans="11:12">
      <c r="K6071" s="4"/>
      <c r="L6071" s="4"/>
    </row>
    <row r="6072" spans="11:12">
      <c r="K6072" s="4"/>
      <c r="L6072" s="4"/>
    </row>
    <row r="6073" spans="11:12">
      <c r="K6073" s="4"/>
      <c r="L6073" s="4"/>
    </row>
    <row r="6074" spans="11:12">
      <c r="K6074" s="4"/>
      <c r="L6074" s="4"/>
    </row>
    <row r="6075" spans="11:12">
      <c r="K6075" s="4"/>
      <c r="L6075" s="4"/>
    </row>
    <row r="6076" spans="11:12">
      <c r="K6076" s="4"/>
      <c r="L6076" s="4"/>
    </row>
    <row r="6077" spans="11:12">
      <c r="K6077" s="4"/>
      <c r="L6077" s="4"/>
    </row>
    <row r="6078" spans="11:12">
      <c r="K6078" s="4"/>
      <c r="L6078" s="4"/>
    </row>
    <row r="6079" spans="11:12">
      <c r="K6079" s="4"/>
      <c r="L6079" s="4"/>
    </row>
    <row r="6080" spans="11:12">
      <c r="K6080" s="4"/>
      <c r="L6080" s="4"/>
    </row>
    <row r="6081" spans="11:12">
      <c r="K6081" s="4"/>
      <c r="L6081" s="4"/>
    </row>
    <row r="6082" spans="11:12">
      <c r="K6082" s="4"/>
      <c r="L6082" s="4"/>
    </row>
    <row r="6083" spans="11:12">
      <c r="K6083" s="4"/>
      <c r="L6083" s="4"/>
    </row>
    <row r="6084" spans="11:12">
      <c r="K6084" s="4"/>
      <c r="L6084" s="4"/>
    </row>
    <row r="6085" spans="11:12">
      <c r="K6085" s="4"/>
      <c r="L6085" s="4"/>
    </row>
    <row r="6086" spans="11:12">
      <c r="K6086" s="4"/>
      <c r="L6086" s="4"/>
    </row>
    <row r="6087" spans="11:12">
      <c r="K6087" s="4"/>
      <c r="L6087" s="4"/>
    </row>
    <row r="6088" spans="11:12">
      <c r="K6088" s="4"/>
      <c r="L6088" s="4"/>
    </row>
    <row r="6089" spans="11:12">
      <c r="K6089" s="4"/>
      <c r="L6089" s="4"/>
    </row>
    <row r="6090" spans="11:12">
      <c r="K6090" s="4"/>
      <c r="L6090" s="4"/>
    </row>
    <row r="6091" spans="11:12">
      <c r="K6091" s="4"/>
      <c r="L6091" s="4"/>
    </row>
    <row r="6092" spans="11:12">
      <c r="K6092" s="4"/>
      <c r="L6092" s="4"/>
    </row>
    <row r="6093" spans="11:12">
      <c r="K6093" s="4"/>
      <c r="L6093" s="4"/>
    </row>
    <row r="6094" spans="11:12">
      <c r="K6094" s="4"/>
      <c r="L6094" s="4"/>
    </row>
    <row r="6095" spans="11:12">
      <c r="K6095" s="4"/>
      <c r="L6095" s="4"/>
    </row>
    <row r="6096" spans="11:12">
      <c r="K6096" s="4"/>
      <c r="L6096" s="4"/>
    </row>
    <row r="6097" spans="11:12">
      <c r="K6097" s="4"/>
      <c r="L6097" s="4"/>
    </row>
    <row r="6098" spans="11:12">
      <c r="K6098" s="4"/>
      <c r="L6098" s="4"/>
    </row>
    <row r="6099" spans="11:12">
      <c r="K6099" s="4"/>
      <c r="L6099" s="4"/>
    </row>
    <row r="6100" spans="11:12">
      <c r="K6100" s="4"/>
      <c r="L6100" s="4"/>
    </row>
    <row r="6101" spans="11:12">
      <c r="K6101" s="4"/>
      <c r="L6101" s="4"/>
    </row>
    <row r="6102" spans="11:12">
      <c r="K6102" s="4"/>
      <c r="L6102" s="4"/>
    </row>
    <row r="6103" spans="11:12">
      <c r="K6103" s="4"/>
      <c r="L6103" s="4"/>
    </row>
    <row r="6104" spans="11:12">
      <c r="K6104" s="4"/>
      <c r="L6104" s="4"/>
    </row>
    <row r="6105" spans="11:12">
      <c r="K6105" s="4"/>
      <c r="L6105" s="4"/>
    </row>
    <row r="6106" spans="11:12">
      <c r="K6106" s="4"/>
      <c r="L6106" s="4"/>
    </row>
    <row r="6107" spans="11:12">
      <c r="K6107" s="4"/>
      <c r="L6107" s="4"/>
    </row>
    <row r="6108" spans="11:12">
      <c r="K6108" s="4"/>
      <c r="L6108" s="4"/>
    </row>
    <row r="6109" spans="11:12">
      <c r="K6109" s="4"/>
      <c r="L6109" s="4"/>
    </row>
    <row r="6110" spans="11:12">
      <c r="K6110" s="4"/>
      <c r="L6110" s="4"/>
    </row>
    <row r="6111" spans="11:12">
      <c r="K6111" s="4"/>
      <c r="L6111" s="4"/>
    </row>
    <row r="6112" spans="11:12">
      <c r="K6112" s="4"/>
      <c r="L6112" s="4"/>
    </row>
    <row r="6113" spans="11:12">
      <c r="K6113" s="4"/>
      <c r="L6113" s="4"/>
    </row>
    <row r="6114" spans="11:12">
      <c r="K6114" s="4"/>
      <c r="L6114" s="4"/>
    </row>
    <row r="6115" spans="11:12">
      <c r="K6115" s="4"/>
      <c r="L6115" s="4"/>
    </row>
    <row r="6116" spans="11:12">
      <c r="K6116" s="4"/>
      <c r="L6116" s="4"/>
    </row>
    <row r="6117" spans="11:12">
      <c r="K6117" s="4"/>
      <c r="L6117" s="4"/>
    </row>
    <row r="6118" spans="11:12">
      <c r="K6118" s="4"/>
      <c r="L6118" s="4"/>
    </row>
    <row r="6119" spans="11:12">
      <c r="K6119" s="4"/>
      <c r="L6119" s="4"/>
    </row>
    <row r="6120" spans="11:12">
      <c r="K6120" s="4"/>
      <c r="L6120" s="4"/>
    </row>
    <row r="6121" spans="11:12">
      <c r="K6121" s="4"/>
      <c r="L6121" s="4"/>
    </row>
    <row r="6122" spans="11:12">
      <c r="K6122" s="4"/>
      <c r="L6122" s="4"/>
    </row>
    <row r="6123" spans="11:12">
      <c r="K6123" s="4"/>
      <c r="L6123" s="4"/>
    </row>
    <row r="6124" spans="11:12">
      <c r="K6124" s="4"/>
      <c r="L6124" s="4"/>
    </row>
    <row r="6125" spans="11:12">
      <c r="K6125" s="4"/>
      <c r="L6125" s="4"/>
    </row>
    <row r="6126" spans="11:12">
      <c r="K6126" s="4"/>
      <c r="L6126" s="4"/>
    </row>
    <row r="6127" spans="11:12">
      <c r="K6127" s="4"/>
      <c r="L6127" s="4"/>
    </row>
    <row r="6128" spans="11:12">
      <c r="K6128" s="4"/>
      <c r="L6128" s="4"/>
    </row>
    <row r="6129" spans="11:12">
      <c r="K6129" s="4"/>
      <c r="L6129" s="4"/>
    </row>
    <row r="6130" spans="11:12">
      <c r="K6130" s="4"/>
      <c r="L6130" s="4"/>
    </row>
    <row r="6131" spans="11:12">
      <c r="K6131" s="4"/>
      <c r="L6131" s="4"/>
    </row>
    <row r="6132" spans="11:12">
      <c r="K6132" s="4"/>
      <c r="L6132" s="4"/>
    </row>
    <row r="6133" spans="11:12">
      <c r="K6133" s="4"/>
      <c r="L6133" s="4"/>
    </row>
    <row r="6134" spans="11:12">
      <c r="K6134" s="4"/>
      <c r="L6134" s="4"/>
    </row>
    <row r="6135" spans="11:12">
      <c r="K6135" s="4"/>
      <c r="L6135" s="4"/>
    </row>
    <row r="6136" spans="11:12">
      <c r="K6136" s="4"/>
      <c r="L6136" s="4"/>
    </row>
    <row r="6137" spans="11:12">
      <c r="K6137" s="4"/>
      <c r="L6137" s="4"/>
    </row>
    <row r="6138" spans="11:12">
      <c r="K6138" s="4"/>
      <c r="L6138" s="4"/>
    </row>
    <row r="6139" spans="11:12">
      <c r="K6139" s="4"/>
      <c r="L6139" s="4"/>
    </row>
    <row r="6140" spans="11:12">
      <c r="K6140" s="4"/>
      <c r="L6140" s="4"/>
    </row>
    <row r="6141" spans="11:12">
      <c r="K6141" s="4"/>
      <c r="L6141" s="4"/>
    </row>
    <row r="6142" spans="11:12">
      <c r="K6142" s="4"/>
      <c r="L6142" s="4"/>
    </row>
    <row r="6143" spans="11:12">
      <c r="K6143" s="4"/>
      <c r="L6143" s="4"/>
    </row>
    <row r="6144" spans="11:12">
      <c r="K6144" s="4"/>
      <c r="L6144" s="4"/>
    </row>
    <row r="6145" spans="11:12">
      <c r="K6145" s="4"/>
      <c r="L6145" s="4"/>
    </row>
    <row r="6146" spans="11:12">
      <c r="K6146" s="4"/>
      <c r="L6146" s="4"/>
    </row>
    <row r="6147" spans="11:12">
      <c r="K6147" s="4"/>
      <c r="L6147" s="4"/>
    </row>
    <row r="6148" spans="11:12">
      <c r="K6148" s="4"/>
      <c r="L6148" s="4"/>
    </row>
    <row r="6149" spans="11:12">
      <c r="K6149" s="4"/>
      <c r="L6149" s="4"/>
    </row>
    <row r="6150" spans="11:12">
      <c r="K6150" s="4"/>
      <c r="L6150" s="4"/>
    </row>
    <row r="6151" spans="11:12">
      <c r="K6151" s="4"/>
      <c r="L6151" s="4"/>
    </row>
    <row r="6152" spans="11:12">
      <c r="K6152" s="4"/>
      <c r="L6152" s="4"/>
    </row>
    <row r="6153" spans="11:12">
      <c r="K6153" s="4"/>
      <c r="L6153" s="4"/>
    </row>
    <row r="6154" spans="11:12">
      <c r="K6154" s="4"/>
      <c r="L6154" s="4"/>
    </row>
    <row r="6155" spans="11:12">
      <c r="K6155" s="4"/>
      <c r="L6155" s="4"/>
    </row>
    <row r="6156" spans="11:12">
      <c r="K6156" s="4"/>
      <c r="L6156" s="4"/>
    </row>
    <row r="6157" spans="11:12">
      <c r="K6157" s="4"/>
      <c r="L6157" s="4"/>
    </row>
    <row r="6158" spans="11:12">
      <c r="K6158" s="4"/>
      <c r="L6158" s="4"/>
    </row>
    <row r="6159" spans="11:12">
      <c r="K6159" s="4"/>
      <c r="L6159" s="4"/>
    </row>
    <row r="6160" spans="11:12">
      <c r="K6160" s="4"/>
      <c r="L6160" s="4"/>
    </row>
    <row r="6161" spans="11:12">
      <c r="K6161" s="4"/>
      <c r="L6161" s="4"/>
    </row>
    <row r="6162" spans="11:12">
      <c r="K6162" s="4"/>
      <c r="L6162" s="4"/>
    </row>
    <row r="6163" spans="11:12">
      <c r="K6163" s="4"/>
      <c r="L6163" s="4"/>
    </row>
    <row r="6164" spans="11:12">
      <c r="K6164" s="4"/>
      <c r="L6164" s="4"/>
    </row>
    <row r="6165" spans="11:12">
      <c r="K6165" s="4"/>
      <c r="L6165" s="4"/>
    </row>
    <row r="6166" spans="11:12">
      <c r="K6166" s="4"/>
      <c r="L6166" s="4"/>
    </row>
    <row r="6167" spans="11:12">
      <c r="K6167" s="4"/>
      <c r="L6167" s="4"/>
    </row>
    <row r="6168" spans="11:12">
      <c r="K6168" s="4"/>
      <c r="L6168" s="4"/>
    </row>
    <row r="6169" spans="11:12">
      <c r="K6169" s="4"/>
      <c r="L6169" s="4"/>
    </row>
    <row r="6170" spans="11:12">
      <c r="K6170" s="4"/>
      <c r="L6170" s="4"/>
    </row>
    <row r="6171" spans="11:12">
      <c r="K6171" s="4"/>
      <c r="L6171" s="4"/>
    </row>
    <row r="6172" spans="11:12">
      <c r="K6172" s="4"/>
      <c r="L6172" s="4"/>
    </row>
    <row r="6173" spans="11:12">
      <c r="K6173" s="4"/>
      <c r="L6173" s="4"/>
    </row>
    <row r="6174" spans="11:12">
      <c r="K6174" s="4"/>
      <c r="L6174" s="4"/>
    </row>
    <row r="6175" spans="11:12">
      <c r="K6175" s="4"/>
      <c r="L6175" s="4"/>
    </row>
    <row r="6176" spans="11:12">
      <c r="K6176" s="4"/>
      <c r="L6176" s="4"/>
    </row>
    <row r="6177" spans="11:12">
      <c r="K6177" s="4"/>
      <c r="L6177" s="4"/>
    </row>
    <row r="6178" spans="11:12">
      <c r="K6178" s="4"/>
      <c r="L6178" s="4"/>
    </row>
    <row r="6179" spans="11:12">
      <c r="K6179" s="4"/>
      <c r="L6179" s="4"/>
    </row>
    <row r="6180" spans="11:12">
      <c r="K6180" s="4"/>
      <c r="L6180" s="4"/>
    </row>
    <row r="6181" spans="11:12">
      <c r="K6181" s="4"/>
      <c r="L6181" s="4"/>
    </row>
    <row r="6182" spans="11:12">
      <c r="K6182" s="4"/>
      <c r="L6182" s="4"/>
    </row>
    <row r="6183" spans="11:12">
      <c r="K6183" s="4"/>
      <c r="L6183" s="4"/>
    </row>
    <row r="6184" spans="11:12">
      <c r="K6184" s="4"/>
      <c r="L6184" s="4"/>
    </row>
    <row r="6185" spans="11:12">
      <c r="K6185" s="4"/>
      <c r="L6185" s="4"/>
    </row>
    <row r="6186" spans="11:12">
      <c r="K6186" s="4"/>
      <c r="L6186" s="4"/>
    </row>
    <row r="6187" spans="11:12">
      <c r="K6187" s="4"/>
      <c r="L6187" s="4"/>
    </row>
    <row r="6188" spans="11:12">
      <c r="K6188" s="4"/>
      <c r="L6188" s="4"/>
    </row>
    <row r="6189" spans="11:12">
      <c r="K6189" s="4"/>
      <c r="L6189" s="4"/>
    </row>
    <row r="6190" spans="11:12">
      <c r="K6190" s="4"/>
      <c r="L6190" s="4"/>
    </row>
    <row r="6191" spans="11:12">
      <c r="K6191" s="4"/>
      <c r="L6191" s="4"/>
    </row>
    <row r="6192" spans="11:12">
      <c r="K6192" s="4"/>
      <c r="L6192" s="4"/>
    </row>
    <row r="6193" spans="11:12">
      <c r="K6193" s="4"/>
      <c r="L6193" s="4"/>
    </row>
    <row r="6194" spans="11:12">
      <c r="K6194" s="4"/>
      <c r="L6194" s="4"/>
    </row>
    <row r="6195" spans="11:12">
      <c r="K6195" s="4"/>
      <c r="L6195" s="4"/>
    </row>
    <row r="6196" spans="11:12">
      <c r="K6196" s="4"/>
      <c r="L6196" s="4"/>
    </row>
    <row r="6197" spans="11:12">
      <c r="K6197" s="4"/>
      <c r="L6197" s="4"/>
    </row>
    <row r="6198" spans="11:12">
      <c r="K6198" s="4"/>
      <c r="L6198" s="4"/>
    </row>
    <row r="6199" spans="11:12">
      <c r="K6199" s="4"/>
      <c r="L6199" s="4"/>
    </row>
    <row r="6200" spans="11:12">
      <c r="K6200" s="4"/>
      <c r="L6200" s="4"/>
    </row>
    <row r="6201" spans="11:12">
      <c r="K6201" s="4"/>
      <c r="L6201" s="4"/>
    </row>
    <row r="6202" spans="11:12">
      <c r="K6202" s="4"/>
      <c r="L6202" s="4"/>
    </row>
    <row r="6203" spans="11:12">
      <c r="K6203" s="4"/>
      <c r="L6203" s="4"/>
    </row>
    <row r="6204" spans="11:12">
      <c r="K6204" s="4"/>
      <c r="L6204" s="4"/>
    </row>
    <row r="6205" spans="11:12">
      <c r="K6205" s="4"/>
      <c r="L6205" s="4"/>
    </row>
    <row r="6206" spans="11:12">
      <c r="K6206" s="4"/>
      <c r="L6206" s="4"/>
    </row>
    <row r="6207" spans="11:12">
      <c r="K6207" s="4"/>
      <c r="L6207" s="4"/>
    </row>
    <row r="6208" spans="11:12">
      <c r="K6208" s="4"/>
      <c r="L6208" s="4"/>
    </row>
    <row r="6209" spans="11:12">
      <c r="K6209" s="4"/>
      <c r="L6209" s="4"/>
    </row>
    <row r="6210" spans="11:12">
      <c r="K6210" s="4"/>
      <c r="L6210" s="4"/>
    </row>
    <row r="6211" spans="11:12">
      <c r="K6211" s="4"/>
      <c r="L6211" s="4"/>
    </row>
    <row r="6212" spans="11:12">
      <c r="K6212" s="4"/>
      <c r="L6212" s="4"/>
    </row>
    <row r="6213" spans="11:12">
      <c r="K6213" s="4"/>
      <c r="L6213" s="4"/>
    </row>
    <row r="6214" spans="11:12">
      <c r="K6214" s="4"/>
      <c r="L6214" s="4"/>
    </row>
    <row r="6215" spans="11:12">
      <c r="K6215" s="4"/>
      <c r="L6215" s="4"/>
    </row>
    <row r="6216" spans="11:12">
      <c r="K6216" s="4"/>
      <c r="L6216" s="4"/>
    </row>
    <row r="6217" spans="11:12">
      <c r="K6217" s="4"/>
      <c r="L6217" s="4"/>
    </row>
    <row r="6218" spans="11:12">
      <c r="K6218" s="4"/>
      <c r="L6218" s="4"/>
    </row>
    <row r="6219" spans="11:12">
      <c r="K6219" s="4"/>
      <c r="L6219" s="4"/>
    </row>
    <row r="6220" spans="11:12">
      <c r="K6220" s="4"/>
      <c r="L6220" s="4"/>
    </row>
    <row r="6221" spans="11:12">
      <c r="K6221" s="4"/>
      <c r="L6221" s="4"/>
    </row>
    <row r="6222" spans="11:12">
      <c r="K6222" s="4"/>
      <c r="L6222" s="4"/>
    </row>
    <row r="6223" spans="11:12">
      <c r="K6223" s="4"/>
      <c r="L6223" s="4"/>
    </row>
    <row r="6224" spans="11:12">
      <c r="K6224" s="4"/>
      <c r="L6224" s="4"/>
    </row>
    <row r="6225" spans="11:12">
      <c r="K6225" s="4"/>
      <c r="L6225" s="4"/>
    </row>
    <row r="6226" spans="11:12">
      <c r="K6226" s="4"/>
      <c r="L6226" s="4"/>
    </row>
    <row r="6227" spans="11:12">
      <c r="K6227" s="4"/>
      <c r="L6227" s="4"/>
    </row>
    <row r="6228" spans="11:12">
      <c r="K6228" s="4"/>
      <c r="L6228" s="4"/>
    </row>
    <row r="6229" spans="11:12">
      <c r="K6229" s="4"/>
      <c r="L6229" s="4"/>
    </row>
    <row r="6230" spans="11:12">
      <c r="K6230" s="4"/>
      <c r="L6230" s="4"/>
    </row>
    <row r="6231" spans="11:12">
      <c r="K6231" s="4"/>
      <c r="L6231" s="4"/>
    </row>
    <row r="6232" spans="11:12">
      <c r="K6232" s="4"/>
      <c r="L6232" s="4"/>
    </row>
    <row r="6233" spans="11:12">
      <c r="K6233" s="4"/>
      <c r="L6233" s="4"/>
    </row>
    <row r="6234" spans="11:12">
      <c r="K6234" s="4"/>
      <c r="L6234" s="4"/>
    </row>
    <row r="6235" spans="11:12">
      <c r="K6235" s="4"/>
      <c r="L6235" s="4"/>
    </row>
    <row r="6236" spans="11:12">
      <c r="K6236" s="4"/>
      <c r="L6236" s="4"/>
    </row>
    <row r="6237" spans="11:12">
      <c r="K6237" s="4"/>
      <c r="L6237" s="4"/>
    </row>
    <row r="6238" spans="11:12">
      <c r="K6238" s="4"/>
      <c r="L6238" s="4"/>
    </row>
    <row r="6239" spans="11:12">
      <c r="K6239" s="4"/>
      <c r="L6239" s="4"/>
    </row>
    <row r="6240" spans="11:12">
      <c r="K6240" s="4"/>
      <c r="L6240" s="4"/>
    </row>
    <row r="6241" spans="11:12">
      <c r="K6241" s="4"/>
      <c r="L6241" s="4"/>
    </row>
    <row r="6242" spans="11:12">
      <c r="K6242" s="4"/>
      <c r="L6242" s="4"/>
    </row>
    <row r="6243" spans="11:12">
      <c r="K6243" s="4"/>
      <c r="L6243" s="4"/>
    </row>
    <row r="6244" spans="11:12">
      <c r="K6244" s="4"/>
      <c r="L6244" s="4"/>
    </row>
    <row r="6245" spans="11:12">
      <c r="K6245" s="4"/>
      <c r="L6245" s="4"/>
    </row>
    <row r="6246" spans="11:12">
      <c r="K6246" s="4"/>
      <c r="L6246" s="4"/>
    </row>
    <row r="6247" spans="11:12">
      <c r="K6247" s="4"/>
      <c r="L6247" s="4"/>
    </row>
    <row r="6248" spans="11:12">
      <c r="K6248" s="4"/>
      <c r="L6248" s="4"/>
    </row>
    <row r="6249" spans="11:12">
      <c r="K6249" s="4"/>
      <c r="L6249" s="4"/>
    </row>
    <row r="6250" spans="11:12">
      <c r="K6250" s="4"/>
      <c r="L6250" s="4"/>
    </row>
    <row r="6251" spans="11:12">
      <c r="K6251" s="4"/>
      <c r="L6251" s="4"/>
    </row>
    <row r="6252" spans="11:12">
      <c r="K6252" s="4"/>
      <c r="L6252" s="4"/>
    </row>
    <row r="6253" spans="11:12">
      <c r="K6253" s="4"/>
      <c r="L6253" s="4"/>
    </row>
    <row r="6254" spans="11:12">
      <c r="K6254" s="4"/>
      <c r="L6254" s="4"/>
    </row>
    <row r="6255" spans="11:12">
      <c r="K6255" s="4"/>
      <c r="L6255" s="4"/>
    </row>
    <row r="6256" spans="11:12">
      <c r="K6256" s="4"/>
      <c r="L6256" s="4"/>
    </row>
    <row r="6257" spans="11:12">
      <c r="K6257" s="4"/>
      <c r="L6257" s="4"/>
    </row>
    <row r="6258" spans="11:12">
      <c r="K6258" s="4"/>
      <c r="L6258" s="4"/>
    </row>
    <row r="6259" spans="11:12">
      <c r="K6259" s="4"/>
      <c r="L6259" s="4"/>
    </row>
    <row r="6260" spans="11:12">
      <c r="K6260" s="4"/>
      <c r="L6260" s="4"/>
    </row>
    <row r="6261" spans="11:12">
      <c r="K6261" s="4"/>
      <c r="L6261" s="4"/>
    </row>
    <row r="6262" spans="11:12">
      <c r="K6262" s="4"/>
      <c r="L6262" s="4"/>
    </row>
    <row r="6263" spans="11:12">
      <c r="K6263" s="4"/>
      <c r="L6263" s="4"/>
    </row>
    <row r="6264" spans="11:12">
      <c r="K6264" s="4"/>
      <c r="L6264" s="4"/>
    </row>
    <row r="6265" spans="11:12">
      <c r="K6265" s="4"/>
      <c r="L6265" s="4"/>
    </row>
    <row r="6266" spans="11:12">
      <c r="K6266" s="4"/>
      <c r="L6266" s="4"/>
    </row>
    <row r="6267" spans="11:12">
      <c r="K6267" s="4"/>
      <c r="L6267" s="4"/>
    </row>
    <row r="6268" spans="11:12">
      <c r="K6268" s="4"/>
      <c r="L6268" s="4"/>
    </row>
    <row r="6269" spans="11:12">
      <c r="K6269" s="4"/>
      <c r="L6269" s="4"/>
    </row>
    <row r="6270" spans="11:12">
      <c r="K6270" s="4"/>
      <c r="L6270" s="4"/>
    </row>
    <row r="6271" spans="11:12">
      <c r="K6271" s="4"/>
      <c r="L6271" s="4"/>
    </row>
    <row r="6272" spans="11:12">
      <c r="K6272" s="4"/>
      <c r="L6272" s="4"/>
    </row>
    <row r="6273" spans="11:12">
      <c r="K6273" s="4"/>
      <c r="L6273" s="4"/>
    </row>
    <row r="6274" spans="11:12">
      <c r="K6274" s="4"/>
      <c r="L6274" s="4"/>
    </row>
    <row r="6275" spans="11:12">
      <c r="K6275" s="4"/>
      <c r="L6275" s="4"/>
    </row>
    <row r="6276" spans="11:12">
      <c r="K6276" s="4"/>
      <c r="L6276" s="4"/>
    </row>
    <row r="6277" spans="11:12">
      <c r="K6277" s="4"/>
      <c r="L6277" s="4"/>
    </row>
    <row r="6278" spans="11:12">
      <c r="K6278" s="4"/>
      <c r="L6278" s="4"/>
    </row>
    <row r="6279" spans="11:12">
      <c r="K6279" s="4"/>
      <c r="L6279" s="4"/>
    </row>
    <row r="6280" spans="11:12">
      <c r="K6280" s="4"/>
      <c r="L6280" s="4"/>
    </row>
    <row r="6281" spans="11:12">
      <c r="K6281" s="4"/>
      <c r="L6281" s="4"/>
    </row>
    <row r="6282" spans="11:12">
      <c r="K6282" s="4"/>
      <c r="L6282" s="4"/>
    </row>
    <row r="6283" spans="11:12">
      <c r="K6283" s="4"/>
      <c r="L6283" s="4"/>
    </row>
    <row r="6284" spans="11:12">
      <c r="K6284" s="4"/>
      <c r="L6284" s="4"/>
    </row>
    <row r="6285" spans="11:12">
      <c r="K6285" s="4"/>
      <c r="L6285" s="4"/>
    </row>
    <row r="6286" spans="11:12">
      <c r="K6286" s="4"/>
      <c r="L6286" s="4"/>
    </row>
    <row r="6287" spans="11:12">
      <c r="K6287" s="4"/>
      <c r="L6287" s="4"/>
    </row>
    <row r="6288" spans="11:12">
      <c r="K6288" s="4"/>
      <c r="L6288" s="4"/>
    </row>
    <row r="6289" spans="11:12">
      <c r="K6289" s="4"/>
      <c r="L6289" s="4"/>
    </row>
    <row r="6290" spans="11:12">
      <c r="K6290" s="4"/>
      <c r="L6290" s="4"/>
    </row>
    <row r="6291" spans="11:12">
      <c r="K6291" s="4"/>
      <c r="L6291" s="4"/>
    </row>
    <row r="6292" spans="11:12">
      <c r="K6292" s="4"/>
      <c r="L6292" s="4"/>
    </row>
    <row r="6293" spans="11:12">
      <c r="K6293" s="4"/>
      <c r="L6293" s="4"/>
    </row>
    <row r="6294" spans="11:12">
      <c r="K6294" s="4"/>
      <c r="L6294" s="4"/>
    </row>
    <row r="6295" spans="11:12">
      <c r="K6295" s="4"/>
      <c r="L6295" s="4"/>
    </row>
    <row r="6296" spans="11:12">
      <c r="K6296" s="4"/>
      <c r="L6296" s="4"/>
    </row>
    <row r="6297" spans="11:12">
      <c r="K6297" s="4"/>
      <c r="L6297" s="4"/>
    </row>
    <row r="6298" spans="11:12">
      <c r="K6298" s="4"/>
      <c r="L6298" s="4"/>
    </row>
    <row r="6299" spans="11:12">
      <c r="K6299" s="4"/>
      <c r="L6299" s="4"/>
    </row>
    <row r="6300" spans="11:12">
      <c r="K6300" s="4"/>
      <c r="L6300" s="4"/>
    </row>
    <row r="6301" spans="11:12">
      <c r="K6301" s="4"/>
      <c r="L6301" s="4"/>
    </row>
    <row r="6302" spans="11:12">
      <c r="K6302" s="4"/>
      <c r="L6302" s="4"/>
    </row>
    <row r="6303" spans="11:12">
      <c r="K6303" s="4"/>
      <c r="L6303" s="4"/>
    </row>
    <row r="6304" spans="11:12">
      <c r="K6304" s="4"/>
      <c r="L6304" s="4"/>
    </row>
    <row r="6305" spans="11:12">
      <c r="K6305" s="4"/>
      <c r="L6305" s="4"/>
    </row>
    <row r="6306" spans="11:12">
      <c r="K6306" s="4"/>
      <c r="L6306" s="4"/>
    </row>
    <row r="6307" spans="11:12">
      <c r="K6307" s="4"/>
      <c r="L6307" s="4"/>
    </row>
    <row r="6308" spans="11:12">
      <c r="K6308" s="4"/>
      <c r="L6308" s="4"/>
    </row>
    <row r="6309" spans="11:12">
      <c r="K6309" s="4"/>
      <c r="L6309" s="4"/>
    </row>
    <row r="6310" spans="11:12">
      <c r="K6310" s="4"/>
      <c r="L6310" s="4"/>
    </row>
    <row r="6311" spans="11:12">
      <c r="K6311" s="4"/>
      <c r="L6311" s="4"/>
    </row>
    <row r="6312" spans="11:12">
      <c r="K6312" s="4"/>
      <c r="L6312" s="4"/>
    </row>
    <row r="6313" spans="11:12">
      <c r="K6313" s="4"/>
      <c r="L6313" s="4"/>
    </row>
    <row r="6314" spans="11:12">
      <c r="K6314" s="4"/>
      <c r="L6314" s="4"/>
    </row>
    <row r="6315" spans="11:12">
      <c r="K6315" s="4"/>
      <c r="L6315" s="4"/>
    </row>
    <row r="6316" spans="11:12">
      <c r="K6316" s="4"/>
      <c r="L6316" s="4"/>
    </row>
    <row r="6317" spans="11:12">
      <c r="K6317" s="4"/>
      <c r="L6317" s="4"/>
    </row>
    <row r="6318" spans="11:12">
      <c r="K6318" s="4"/>
      <c r="L6318" s="4"/>
    </row>
    <row r="6319" spans="11:12">
      <c r="K6319" s="4"/>
      <c r="L6319" s="4"/>
    </row>
    <row r="6320" spans="11:12">
      <c r="K6320" s="4"/>
      <c r="L6320" s="4"/>
    </row>
    <row r="6321" spans="11:12">
      <c r="K6321" s="4"/>
      <c r="L6321" s="4"/>
    </row>
    <row r="6322" spans="11:12">
      <c r="K6322" s="4"/>
      <c r="L6322" s="4"/>
    </row>
    <row r="6323" spans="11:12">
      <c r="K6323" s="4"/>
      <c r="L6323" s="4"/>
    </row>
    <row r="6324" spans="11:12">
      <c r="K6324" s="4"/>
      <c r="L6324" s="4"/>
    </row>
    <row r="6325" spans="11:12">
      <c r="K6325" s="4"/>
      <c r="L6325" s="4"/>
    </row>
    <row r="6326" spans="11:12">
      <c r="K6326" s="4"/>
      <c r="L6326" s="4"/>
    </row>
    <row r="6327" spans="11:12">
      <c r="K6327" s="4"/>
      <c r="L6327" s="4"/>
    </row>
    <row r="6328" spans="11:12">
      <c r="K6328" s="4"/>
      <c r="L6328" s="4"/>
    </row>
    <row r="6329" spans="11:12">
      <c r="K6329" s="4"/>
      <c r="L6329" s="4"/>
    </row>
    <row r="6330" spans="11:12">
      <c r="K6330" s="4"/>
      <c r="L6330" s="4"/>
    </row>
    <row r="6331" spans="11:12">
      <c r="K6331" s="4"/>
      <c r="L6331" s="4"/>
    </row>
    <row r="6332" spans="11:12">
      <c r="K6332" s="4"/>
      <c r="L6332" s="4"/>
    </row>
    <row r="6333" spans="11:12">
      <c r="K6333" s="4"/>
      <c r="L6333" s="4"/>
    </row>
    <row r="6334" spans="11:12">
      <c r="K6334" s="4"/>
      <c r="L6334" s="4"/>
    </row>
    <row r="6335" spans="11:12">
      <c r="K6335" s="4"/>
      <c r="L6335" s="4"/>
    </row>
    <row r="6336" spans="11:12">
      <c r="K6336" s="4"/>
      <c r="L6336" s="4"/>
    </row>
    <row r="6337" spans="11:12">
      <c r="K6337" s="4"/>
      <c r="L6337" s="4"/>
    </row>
    <row r="6338" spans="11:12">
      <c r="K6338" s="4"/>
      <c r="L6338" s="4"/>
    </row>
    <row r="6339" spans="11:12">
      <c r="K6339" s="4"/>
      <c r="L6339" s="4"/>
    </row>
    <row r="6340" spans="11:12">
      <c r="K6340" s="4"/>
      <c r="L6340" s="4"/>
    </row>
    <row r="6341" spans="11:12">
      <c r="K6341" s="4"/>
      <c r="L6341" s="4"/>
    </row>
    <row r="6342" spans="11:12">
      <c r="K6342" s="4"/>
      <c r="L6342" s="4"/>
    </row>
    <row r="6343" spans="11:12">
      <c r="K6343" s="4"/>
      <c r="L6343" s="4"/>
    </row>
    <row r="6344" spans="11:12">
      <c r="K6344" s="4"/>
      <c r="L6344" s="4"/>
    </row>
    <row r="6345" spans="11:12">
      <c r="K6345" s="4"/>
      <c r="L6345" s="4"/>
    </row>
    <row r="6346" spans="11:12">
      <c r="K6346" s="4"/>
      <c r="L6346" s="4"/>
    </row>
    <row r="6347" spans="11:12">
      <c r="K6347" s="4"/>
      <c r="L6347" s="4"/>
    </row>
    <row r="6348" spans="11:12">
      <c r="K6348" s="4"/>
      <c r="L6348" s="4"/>
    </row>
    <row r="6349" spans="11:12">
      <c r="K6349" s="4"/>
      <c r="L6349" s="4"/>
    </row>
    <row r="6350" spans="11:12">
      <c r="K6350" s="4"/>
      <c r="L6350" s="4"/>
    </row>
    <row r="6351" spans="11:12">
      <c r="K6351" s="4"/>
      <c r="L6351" s="4"/>
    </row>
    <row r="6352" spans="11:12">
      <c r="K6352" s="4"/>
      <c r="L6352" s="4"/>
    </row>
    <row r="6353" spans="11:12">
      <c r="K6353" s="4"/>
      <c r="L6353" s="4"/>
    </row>
    <row r="6354" spans="11:12">
      <c r="K6354" s="4"/>
      <c r="L6354" s="4"/>
    </row>
    <row r="6355" spans="11:12">
      <c r="K6355" s="4"/>
      <c r="L6355" s="4"/>
    </row>
    <row r="6356" spans="11:12">
      <c r="K6356" s="4"/>
      <c r="L6356" s="4"/>
    </row>
    <row r="6357" spans="11:12">
      <c r="K6357" s="4"/>
      <c r="L6357" s="4"/>
    </row>
    <row r="6358" spans="11:12">
      <c r="K6358" s="4"/>
      <c r="L6358" s="4"/>
    </row>
    <row r="6359" spans="11:12">
      <c r="K6359" s="4"/>
      <c r="L6359" s="4"/>
    </row>
    <row r="6360" spans="11:12">
      <c r="K6360" s="4"/>
      <c r="L6360" s="4"/>
    </row>
    <row r="6361" spans="11:12">
      <c r="K6361" s="4"/>
      <c r="L6361" s="4"/>
    </row>
    <row r="6362" spans="11:12">
      <c r="K6362" s="4"/>
      <c r="L6362" s="4"/>
    </row>
    <row r="6363" spans="11:12">
      <c r="K6363" s="4"/>
      <c r="L6363" s="4"/>
    </row>
    <row r="6364" spans="11:12">
      <c r="K6364" s="4"/>
      <c r="L6364" s="4"/>
    </row>
    <row r="6365" spans="11:12">
      <c r="K6365" s="4"/>
      <c r="L6365" s="4"/>
    </row>
    <row r="6366" spans="11:12">
      <c r="K6366" s="4"/>
      <c r="L6366" s="4"/>
    </row>
    <row r="6367" spans="11:12">
      <c r="K6367" s="4"/>
      <c r="L6367" s="4"/>
    </row>
    <row r="6368" spans="11:12">
      <c r="K6368" s="4"/>
      <c r="L6368" s="4"/>
    </row>
    <row r="6369" spans="11:12">
      <c r="K6369" s="4"/>
      <c r="L6369" s="4"/>
    </row>
    <row r="6370" spans="11:12">
      <c r="K6370" s="4"/>
      <c r="L6370" s="4"/>
    </row>
    <row r="6371" spans="11:12">
      <c r="K6371" s="4"/>
      <c r="L6371" s="4"/>
    </row>
    <row r="6372" spans="11:12">
      <c r="K6372" s="4"/>
      <c r="L6372" s="4"/>
    </row>
    <row r="6373" spans="11:12">
      <c r="K6373" s="4"/>
      <c r="L6373" s="4"/>
    </row>
    <row r="6374" spans="11:12">
      <c r="K6374" s="4"/>
      <c r="L6374" s="4"/>
    </row>
    <row r="6375" spans="11:12">
      <c r="K6375" s="4"/>
      <c r="L6375" s="4"/>
    </row>
    <row r="6376" spans="11:12">
      <c r="K6376" s="4"/>
      <c r="L6376" s="4"/>
    </row>
    <row r="6377" spans="11:12">
      <c r="K6377" s="4"/>
      <c r="L6377" s="4"/>
    </row>
    <row r="6378" spans="11:12">
      <c r="K6378" s="4"/>
      <c r="L6378" s="4"/>
    </row>
    <row r="6379" spans="11:12">
      <c r="K6379" s="4"/>
      <c r="L6379" s="4"/>
    </row>
    <row r="6380" spans="11:12">
      <c r="K6380" s="4"/>
      <c r="L6380" s="4"/>
    </row>
    <row r="6381" spans="11:12">
      <c r="K6381" s="4"/>
      <c r="L6381" s="4"/>
    </row>
    <row r="6382" spans="11:12">
      <c r="K6382" s="4"/>
      <c r="L6382" s="4"/>
    </row>
    <row r="6383" spans="11:12">
      <c r="K6383" s="4"/>
      <c r="L6383" s="4"/>
    </row>
    <row r="6384" spans="11:12">
      <c r="K6384" s="4"/>
      <c r="L6384" s="4"/>
    </row>
    <row r="6385" spans="11:12">
      <c r="K6385" s="4"/>
      <c r="L6385" s="4"/>
    </row>
    <row r="6386" spans="11:12">
      <c r="K6386" s="4"/>
      <c r="L6386" s="4"/>
    </row>
    <row r="6387" spans="11:12">
      <c r="K6387" s="4"/>
      <c r="L6387" s="4"/>
    </row>
    <row r="6388" spans="11:12">
      <c r="K6388" s="4"/>
      <c r="L6388" s="4"/>
    </row>
    <row r="6389" spans="11:12">
      <c r="K6389" s="4"/>
      <c r="L6389" s="4"/>
    </row>
    <row r="6390" spans="11:12">
      <c r="K6390" s="4"/>
      <c r="L6390" s="4"/>
    </row>
    <row r="6391" spans="11:12">
      <c r="K6391" s="4"/>
      <c r="L6391" s="4"/>
    </row>
    <row r="6392" spans="11:12">
      <c r="K6392" s="4"/>
      <c r="L6392" s="4"/>
    </row>
    <row r="6393" spans="11:12">
      <c r="K6393" s="4"/>
      <c r="L6393" s="4"/>
    </row>
    <row r="6394" spans="11:12">
      <c r="K6394" s="4"/>
      <c r="L6394" s="4"/>
    </row>
    <row r="6395" spans="11:12">
      <c r="K6395" s="4"/>
      <c r="L6395" s="4"/>
    </row>
    <row r="6396" spans="11:12">
      <c r="K6396" s="4"/>
      <c r="L6396" s="4"/>
    </row>
    <row r="6397" spans="11:12">
      <c r="K6397" s="4"/>
      <c r="L6397" s="4"/>
    </row>
    <row r="6398" spans="11:12">
      <c r="K6398" s="4"/>
      <c r="L6398" s="4"/>
    </row>
    <row r="6399" spans="11:12">
      <c r="K6399" s="4"/>
      <c r="L6399" s="4"/>
    </row>
    <row r="6400" spans="11:12">
      <c r="K6400" s="4"/>
      <c r="L6400" s="4"/>
    </row>
    <row r="6401" spans="11:12">
      <c r="K6401" s="4"/>
      <c r="L6401" s="4"/>
    </row>
    <row r="6402" spans="11:12">
      <c r="K6402" s="4"/>
      <c r="L6402" s="4"/>
    </row>
    <row r="6403" spans="11:12">
      <c r="K6403" s="4"/>
      <c r="L6403" s="4"/>
    </row>
    <row r="6404" spans="11:12">
      <c r="K6404" s="4"/>
      <c r="L6404" s="4"/>
    </row>
    <row r="6405" spans="11:12">
      <c r="K6405" s="4"/>
      <c r="L6405" s="4"/>
    </row>
    <row r="6406" spans="11:12">
      <c r="K6406" s="4"/>
      <c r="L6406" s="4"/>
    </row>
    <row r="6407" spans="11:12">
      <c r="K6407" s="4"/>
      <c r="L6407" s="4"/>
    </row>
    <row r="6408" spans="11:12">
      <c r="K6408" s="4"/>
      <c r="L6408" s="4"/>
    </row>
    <row r="6409" spans="11:12">
      <c r="K6409" s="4"/>
      <c r="L6409" s="4"/>
    </row>
    <row r="6410" spans="11:12">
      <c r="K6410" s="4"/>
      <c r="L6410" s="4"/>
    </row>
    <row r="6411" spans="11:12">
      <c r="K6411" s="4"/>
      <c r="L6411" s="4"/>
    </row>
    <row r="6412" spans="11:12">
      <c r="K6412" s="4"/>
      <c r="L6412" s="4"/>
    </row>
    <row r="6413" spans="11:12">
      <c r="K6413" s="4"/>
      <c r="L6413" s="4"/>
    </row>
    <row r="6414" spans="11:12">
      <c r="K6414" s="4"/>
      <c r="L6414" s="4"/>
    </row>
    <row r="6415" spans="11:12">
      <c r="K6415" s="4"/>
      <c r="L6415" s="4"/>
    </row>
    <row r="6416" spans="11:12">
      <c r="K6416" s="4"/>
      <c r="L6416" s="4"/>
    </row>
    <row r="6417" spans="11:12">
      <c r="K6417" s="4"/>
      <c r="L6417" s="4"/>
    </row>
    <row r="6418" spans="11:12">
      <c r="K6418" s="4"/>
      <c r="L6418" s="4"/>
    </row>
    <row r="6419" spans="11:12">
      <c r="K6419" s="4"/>
      <c r="L6419" s="4"/>
    </row>
    <row r="6420" spans="11:12">
      <c r="K6420" s="4"/>
      <c r="L6420" s="4"/>
    </row>
    <row r="6421" spans="11:12">
      <c r="K6421" s="4"/>
      <c r="L6421" s="4"/>
    </row>
    <row r="6422" spans="11:12">
      <c r="K6422" s="4"/>
      <c r="L6422" s="4"/>
    </row>
    <row r="6423" spans="11:12">
      <c r="K6423" s="4"/>
      <c r="L6423" s="4"/>
    </row>
    <row r="6424" spans="11:12">
      <c r="K6424" s="4"/>
      <c r="L6424" s="4"/>
    </row>
    <row r="6425" spans="11:12">
      <c r="K6425" s="4"/>
      <c r="L6425" s="4"/>
    </row>
    <row r="6426" spans="11:12">
      <c r="K6426" s="4"/>
      <c r="L6426" s="4"/>
    </row>
    <row r="6427" spans="11:12">
      <c r="K6427" s="4"/>
      <c r="L6427" s="4"/>
    </row>
    <row r="6428" spans="11:12">
      <c r="K6428" s="4"/>
      <c r="L6428" s="4"/>
    </row>
    <row r="6429" spans="11:12">
      <c r="K6429" s="4"/>
      <c r="L6429" s="4"/>
    </row>
    <row r="6430" spans="11:12">
      <c r="K6430" s="4"/>
      <c r="L6430" s="4"/>
    </row>
    <row r="6431" spans="11:12">
      <c r="K6431" s="4"/>
      <c r="L6431" s="4"/>
    </row>
    <row r="6432" spans="11:12">
      <c r="K6432" s="4"/>
      <c r="L6432" s="4"/>
    </row>
    <row r="6433" spans="11:12">
      <c r="K6433" s="4"/>
      <c r="L6433" s="4"/>
    </row>
    <row r="6434" spans="11:12">
      <c r="K6434" s="4"/>
      <c r="L6434" s="4"/>
    </row>
    <row r="6435" spans="11:12">
      <c r="K6435" s="4"/>
      <c r="L6435" s="4"/>
    </row>
    <row r="6436" spans="11:12">
      <c r="K6436" s="4"/>
      <c r="L6436" s="4"/>
    </row>
    <row r="6437" spans="11:12">
      <c r="K6437" s="4"/>
      <c r="L6437" s="4"/>
    </row>
    <row r="6438" spans="11:12">
      <c r="K6438" s="4"/>
      <c r="L6438" s="4"/>
    </row>
    <row r="6439" spans="11:12">
      <c r="K6439" s="4"/>
      <c r="L6439" s="4"/>
    </row>
    <row r="6440" spans="11:12">
      <c r="K6440" s="4"/>
      <c r="L6440" s="4"/>
    </row>
    <row r="6441" spans="11:12">
      <c r="K6441" s="4"/>
      <c r="L6441" s="4"/>
    </row>
    <row r="6442" spans="11:12">
      <c r="K6442" s="4"/>
      <c r="L6442" s="4"/>
    </row>
    <row r="6443" spans="11:12">
      <c r="K6443" s="4"/>
      <c r="L6443" s="4"/>
    </row>
    <row r="6444" spans="11:12">
      <c r="K6444" s="4"/>
      <c r="L6444" s="4"/>
    </row>
    <row r="6445" spans="11:12">
      <c r="K6445" s="4"/>
      <c r="L6445" s="4"/>
    </row>
    <row r="6446" spans="11:12">
      <c r="K6446" s="4"/>
      <c r="L6446" s="4"/>
    </row>
    <row r="6447" spans="11:12">
      <c r="K6447" s="4"/>
      <c r="L6447" s="4"/>
    </row>
    <row r="6448" spans="11:12">
      <c r="K6448" s="4"/>
      <c r="L6448" s="4"/>
    </row>
    <row r="6449" spans="11:12">
      <c r="K6449" s="4"/>
      <c r="L6449" s="4"/>
    </row>
    <row r="6450" spans="11:12">
      <c r="K6450" s="4"/>
      <c r="L6450" s="4"/>
    </row>
    <row r="6451" spans="11:12">
      <c r="K6451" s="4"/>
      <c r="L6451" s="4"/>
    </row>
    <row r="6452" spans="11:12">
      <c r="K6452" s="4"/>
      <c r="L6452" s="4"/>
    </row>
    <row r="6453" spans="11:12">
      <c r="K6453" s="4"/>
      <c r="L6453" s="4"/>
    </row>
    <row r="6454" spans="11:12">
      <c r="K6454" s="4"/>
      <c r="L6454" s="4"/>
    </row>
    <row r="6455" spans="11:12">
      <c r="K6455" s="4"/>
      <c r="L6455" s="4"/>
    </row>
    <row r="6456" spans="11:12">
      <c r="K6456" s="4"/>
      <c r="L6456" s="4"/>
    </row>
    <row r="6457" spans="11:12">
      <c r="K6457" s="4"/>
      <c r="L6457" s="4"/>
    </row>
    <row r="6458" spans="11:12">
      <c r="K6458" s="4"/>
      <c r="L6458" s="4"/>
    </row>
    <row r="6459" spans="11:12">
      <c r="K6459" s="4"/>
      <c r="L6459" s="4"/>
    </row>
    <row r="6460" spans="11:12">
      <c r="K6460" s="4"/>
      <c r="L6460" s="4"/>
    </row>
    <row r="6461" spans="11:12">
      <c r="K6461" s="4"/>
      <c r="L6461" s="4"/>
    </row>
    <row r="6462" spans="11:12">
      <c r="K6462" s="4"/>
      <c r="L6462" s="4"/>
    </row>
    <row r="6463" spans="11:12">
      <c r="K6463" s="4"/>
      <c r="L6463" s="4"/>
    </row>
    <row r="6464" spans="11:12">
      <c r="K6464" s="4"/>
      <c r="L6464" s="4"/>
    </row>
    <row r="6465" spans="11:12">
      <c r="K6465" s="4"/>
      <c r="L6465" s="4"/>
    </row>
    <row r="6466" spans="11:12">
      <c r="K6466" s="4"/>
      <c r="L6466" s="4"/>
    </row>
    <row r="6467" spans="11:12">
      <c r="K6467" s="4"/>
      <c r="L6467" s="4"/>
    </row>
    <row r="6468" spans="11:12">
      <c r="K6468" s="4"/>
      <c r="L6468" s="4"/>
    </row>
    <row r="6469" spans="11:12">
      <c r="K6469" s="4"/>
      <c r="L6469" s="4"/>
    </row>
    <row r="6470" spans="11:12">
      <c r="K6470" s="4"/>
      <c r="L6470" s="4"/>
    </row>
    <row r="6471" spans="11:12">
      <c r="K6471" s="4"/>
      <c r="L6471" s="4"/>
    </row>
    <row r="6472" spans="11:12">
      <c r="K6472" s="4"/>
      <c r="L6472" s="4"/>
    </row>
    <row r="6473" spans="11:12">
      <c r="K6473" s="4"/>
      <c r="L6473" s="4"/>
    </row>
    <row r="6474" spans="11:12">
      <c r="K6474" s="4"/>
      <c r="L6474" s="4"/>
    </row>
    <row r="6475" spans="11:12">
      <c r="K6475" s="4"/>
      <c r="L6475" s="4"/>
    </row>
    <row r="6476" spans="11:12">
      <c r="K6476" s="4"/>
      <c r="L6476" s="4"/>
    </row>
    <row r="6477" spans="11:12">
      <c r="K6477" s="4"/>
      <c r="L6477" s="4"/>
    </row>
    <row r="6478" spans="11:12">
      <c r="K6478" s="4"/>
      <c r="L6478" s="4"/>
    </row>
    <row r="6479" spans="11:12">
      <c r="K6479" s="4"/>
      <c r="L6479" s="4"/>
    </row>
    <row r="6480" spans="11:12">
      <c r="K6480" s="4"/>
      <c r="L6480" s="4"/>
    </row>
    <row r="6481" spans="11:12">
      <c r="K6481" s="4"/>
      <c r="L6481" s="4"/>
    </row>
    <row r="6482" spans="11:12">
      <c r="K6482" s="4"/>
      <c r="L6482" s="4"/>
    </row>
    <row r="6483" spans="11:12">
      <c r="K6483" s="4"/>
      <c r="L6483" s="4"/>
    </row>
    <row r="6484" spans="11:12">
      <c r="K6484" s="4"/>
      <c r="L6484" s="4"/>
    </row>
    <row r="6485" spans="11:12">
      <c r="K6485" s="4"/>
      <c r="L6485" s="4"/>
    </row>
    <row r="6486" spans="11:12">
      <c r="K6486" s="4"/>
      <c r="L6486" s="4"/>
    </row>
    <row r="6487" spans="11:12">
      <c r="K6487" s="4"/>
      <c r="L6487" s="4"/>
    </row>
    <row r="6488" spans="11:12">
      <c r="K6488" s="4"/>
      <c r="L6488" s="4"/>
    </row>
    <row r="6489" spans="11:12">
      <c r="K6489" s="4"/>
      <c r="L6489" s="4"/>
    </row>
    <row r="6490" spans="11:12">
      <c r="K6490" s="4"/>
      <c r="L6490" s="4"/>
    </row>
    <row r="6491" spans="11:12">
      <c r="K6491" s="4"/>
      <c r="L6491" s="4"/>
    </row>
    <row r="6492" spans="11:12">
      <c r="K6492" s="4"/>
      <c r="L6492" s="4"/>
    </row>
    <row r="6493" spans="11:12">
      <c r="K6493" s="4"/>
      <c r="L6493" s="4"/>
    </row>
    <row r="6494" spans="11:12">
      <c r="K6494" s="4"/>
      <c r="L6494" s="4"/>
    </row>
    <row r="6495" spans="11:12">
      <c r="K6495" s="4"/>
      <c r="L6495" s="4"/>
    </row>
    <row r="6496" spans="11:12">
      <c r="K6496" s="4"/>
      <c r="L6496" s="4"/>
    </row>
    <row r="6497" spans="11:12">
      <c r="K6497" s="4"/>
      <c r="L6497" s="4"/>
    </row>
    <row r="6498" spans="11:12">
      <c r="K6498" s="4"/>
      <c r="L6498" s="4"/>
    </row>
    <row r="6499" spans="11:12">
      <c r="K6499" s="4"/>
      <c r="L6499" s="4"/>
    </row>
    <row r="6500" spans="11:12">
      <c r="K6500" s="4"/>
      <c r="L6500" s="4"/>
    </row>
    <row r="6501" spans="11:12">
      <c r="K6501" s="4"/>
      <c r="L6501" s="4"/>
    </row>
    <row r="6502" spans="11:12">
      <c r="K6502" s="4"/>
      <c r="L6502" s="4"/>
    </row>
    <row r="6503" spans="11:12">
      <c r="K6503" s="4"/>
      <c r="L6503" s="4"/>
    </row>
    <row r="6504" spans="11:12">
      <c r="K6504" s="4"/>
      <c r="L6504" s="4"/>
    </row>
    <row r="6505" spans="11:12">
      <c r="K6505" s="4"/>
      <c r="L6505" s="4"/>
    </row>
    <row r="6506" spans="11:12">
      <c r="K6506" s="4"/>
      <c r="L6506" s="4"/>
    </row>
    <row r="6507" spans="11:12">
      <c r="K6507" s="4"/>
      <c r="L6507" s="4"/>
    </row>
    <row r="6508" spans="11:12">
      <c r="K6508" s="4"/>
      <c r="L6508" s="4"/>
    </row>
    <row r="6509" spans="11:12">
      <c r="K6509" s="4"/>
      <c r="L6509" s="4"/>
    </row>
    <row r="6510" spans="11:12">
      <c r="K6510" s="4"/>
      <c r="L6510" s="4"/>
    </row>
    <row r="6511" spans="11:12">
      <c r="K6511" s="4"/>
      <c r="L6511" s="4"/>
    </row>
    <row r="6512" spans="11:12">
      <c r="K6512" s="4"/>
      <c r="L6512" s="4"/>
    </row>
    <row r="6513" spans="11:12">
      <c r="K6513" s="4"/>
      <c r="L6513" s="4"/>
    </row>
    <row r="6514" spans="11:12">
      <c r="K6514" s="4"/>
      <c r="L6514" s="4"/>
    </row>
    <row r="6515" spans="11:12">
      <c r="K6515" s="4"/>
      <c r="L6515" s="4"/>
    </row>
    <row r="6516" spans="11:12">
      <c r="K6516" s="4"/>
      <c r="L6516" s="4"/>
    </row>
    <row r="6517" spans="11:12">
      <c r="K6517" s="4"/>
      <c r="L6517" s="4"/>
    </row>
    <row r="6518" spans="11:12">
      <c r="K6518" s="4"/>
      <c r="L6518" s="4"/>
    </row>
    <row r="6519" spans="11:12">
      <c r="K6519" s="4"/>
      <c r="L6519" s="4"/>
    </row>
    <row r="6520" spans="11:12">
      <c r="K6520" s="4"/>
      <c r="L6520" s="4"/>
    </row>
    <row r="6521" spans="11:12">
      <c r="K6521" s="4"/>
      <c r="L6521" s="4"/>
    </row>
    <row r="6522" spans="11:12">
      <c r="K6522" s="4"/>
      <c r="L6522" s="4"/>
    </row>
    <row r="6523" spans="11:12">
      <c r="K6523" s="4"/>
      <c r="L6523" s="4"/>
    </row>
    <row r="6524" spans="11:12">
      <c r="K6524" s="4"/>
      <c r="L6524" s="4"/>
    </row>
    <row r="6525" spans="11:12">
      <c r="K6525" s="4"/>
      <c r="L6525" s="4"/>
    </row>
    <row r="6526" spans="11:12">
      <c r="K6526" s="4"/>
      <c r="L6526" s="4"/>
    </row>
    <row r="6527" spans="11:12">
      <c r="K6527" s="4"/>
      <c r="L6527" s="4"/>
    </row>
    <row r="6528" spans="11:12">
      <c r="K6528" s="4"/>
      <c r="L6528" s="4"/>
    </row>
    <row r="6529" spans="11:12">
      <c r="K6529" s="4"/>
      <c r="L6529" s="4"/>
    </row>
    <row r="6530" spans="11:12">
      <c r="K6530" s="4"/>
      <c r="L6530" s="4"/>
    </row>
    <row r="6531" spans="11:12">
      <c r="K6531" s="4"/>
      <c r="L6531" s="4"/>
    </row>
    <row r="6532" spans="11:12">
      <c r="K6532" s="4"/>
      <c r="L6532" s="4"/>
    </row>
    <row r="6533" spans="11:12">
      <c r="K6533" s="4"/>
      <c r="L6533" s="4"/>
    </row>
    <row r="6534" spans="11:12">
      <c r="K6534" s="4"/>
      <c r="L6534" s="4"/>
    </row>
    <row r="6535" spans="11:12">
      <c r="K6535" s="4"/>
      <c r="L6535" s="4"/>
    </row>
    <row r="6536" spans="11:12">
      <c r="K6536" s="4"/>
      <c r="L6536" s="4"/>
    </row>
    <row r="6537" spans="11:12">
      <c r="K6537" s="4"/>
      <c r="L6537" s="4"/>
    </row>
    <row r="6538" spans="11:12">
      <c r="K6538" s="4"/>
      <c r="L6538" s="4"/>
    </row>
    <row r="6539" spans="11:12">
      <c r="K6539" s="4"/>
      <c r="L6539" s="4"/>
    </row>
    <row r="6540" spans="11:12">
      <c r="K6540" s="4"/>
      <c r="L6540" s="4"/>
    </row>
    <row r="6541" spans="11:12">
      <c r="K6541" s="4"/>
      <c r="L6541" s="4"/>
    </row>
    <row r="6542" spans="11:12">
      <c r="K6542" s="4"/>
      <c r="L6542" s="4"/>
    </row>
    <row r="6543" spans="11:12">
      <c r="K6543" s="4"/>
      <c r="L6543" s="4"/>
    </row>
    <row r="6544" spans="11:12">
      <c r="K6544" s="4"/>
      <c r="L6544" s="4"/>
    </row>
    <row r="6545" spans="11:12">
      <c r="K6545" s="4"/>
      <c r="L6545" s="4"/>
    </row>
    <row r="6546" spans="11:12">
      <c r="K6546" s="4"/>
      <c r="L6546" s="4"/>
    </row>
    <row r="6547" spans="11:12">
      <c r="K6547" s="4"/>
      <c r="L6547" s="4"/>
    </row>
    <row r="6548" spans="11:12">
      <c r="K6548" s="4"/>
      <c r="L6548" s="4"/>
    </row>
    <row r="6549" spans="11:12">
      <c r="K6549" s="4"/>
      <c r="L6549" s="4"/>
    </row>
    <row r="6550" spans="11:12">
      <c r="K6550" s="4"/>
      <c r="L6550" s="4"/>
    </row>
    <row r="6551" spans="11:12">
      <c r="K6551" s="4"/>
      <c r="L6551" s="4"/>
    </row>
    <row r="6552" spans="11:12">
      <c r="K6552" s="4"/>
      <c r="L6552" s="4"/>
    </row>
    <row r="6553" spans="11:12">
      <c r="K6553" s="4"/>
      <c r="L6553" s="4"/>
    </row>
    <row r="6554" spans="11:12">
      <c r="K6554" s="4"/>
      <c r="L6554" s="4"/>
    </row>
    <row r="6555" spans="11:12">
      <c r="K6555" s="4"/>
      <c r="L6555" s="4"/>
    </row>
    <row r="6556" spans="11:12">
      <c r="K6556" s="4"/>
      <c r="L6556" s="4"/>
    </row>
    <row r="6557" spans="11:12">
      <c r="K6557" s="4"/>
      <c r="L6557" s="4"/>
    </row>
    <row r="6558" spans="11:12">
      <c r="K6558" s="4"/>
      <c r="L6558" s="4"/>
    </row>
    <row r="6559" spans="11:12">
      <c r="K6559" s="4"/>
      <c r="L6559" s="4"/>
    </row>
    <row r="6560" spans="11:12">
      <c r="K6560" s="4"/>
      <c r="L6560" s="4"/>
    </row>
    <row r="6561" spans="11:12">
      <c r="K6561" s="4"/>
      <c r="L6561" s="4"/>
    </row>
    <row r="6562" spans="11:12">
      <c r="K6562" s="4"/>
      <c r="L6562" s="4"/>
    </row>
    <row r="6563" spans="11:12">
      <c r="K6563" s="4"/>
      <c r="L6563" s="4"/>
    </row>
    <row r="6564" spans="11:12">
      <c r="K6564" s="4"/>
      <c r="L6564" s="4"/>
    </row>
    <row r="6565" spans="11:12">
      <c r="K6565" s="4"/>
      <c r="L6565" s="4"/>
    </row>
    <row r="6566" spans="11:12">
      <c r="K6566" s="4"/>
      <c r="L6566" s="4"/>
    </row>
    <row r="6567" spans="11:12">
      <c r="K6567" s="4"/>
      <c r="L6567" s="4"/>
    </row>
    <row r="6568" spans="11:12">
      <c r="K6568" s="4"/>
      <c r="L6568" s="4"/>
    </row>
    <row r="6569" spans="11:12">
      <c r="K6569" s="4"/>
      <c r="L6569" s="4"/>
    </row>
    <row r="6570" spans="11:12">
      <c r="K6570" s="4"/>
      <c r="L6570" s="4"/>
    </row>
    <row r="6571" spans="11:12">
      <c r="K6571" s="4"/>
      <c r="L6571" s="4"/>
    </row>
    <row r="6572" spans="11:12">
      <c r="K6572" s="4"/>
      <c r="L6572" s="4"/>
    </row>
    <row r="6573" spans="11:12">
      <c r="K6573" s="4"/>
      <c r="L6573" s="4"/>
    </row>
    <row r="6574" spans="11:12">
      <c r="K6574" s="4"/>
      <c r="L6574" s="4"/>
    </row>
    <row r="6575" spans="11:12">
      <c r="K6575" s="4"/>
      <c r="L6575" s="4"/>
    </row>
    <row r="6576" spans="11:12">
      <c r="K6576" s="4"/>
      <c r="L6576" s="4"/>
    </row>
    <row r="6577" spans="11:12">
      <c r="K6577" s="4"/>
      <c r="L6577" s="4"/>
    </row>
    <row r="6578" spans="11:12">
      <c r="K6578" s="4"/>
      <c r="L6578" s="4"/>
    </row>
    <row r="6579" spans="11:12">
      <c r="K6579" s="4"/>
      <c r="L6579" s="4"/>
    </row>
    <row r="6580" spans="11:12">
      <c r="K6580" s="4"/>
      <c r="L6580" s="4"/>
    </row>
    <row r="6581" spans="11:12">
      <c r="K6581" s="4"/>
      <c r="L6581" s="4"/>
    </row>
    <row r="6582" spans="11:12">
      <c r="K6582" s="4"/>
      <c r="L6582" s="4"/>
    </row>
    <row r="6583" spans="11:12">
      <c r="K6583" s="4"/>
      <c r="L6583" s="4"/>
    </row>
    <row r="6584" spans="11:12">
      <c r="K6584" s="4"/>
      <c r="L6584" s="4"/>
    </row>
    <row r="6585" spans="11:12">
      <c r="K6585" s="4"/>
      <c r="L6585" s="4"/>
    </row>
    <row r="6586" spans="11:12">
      <c r="K6586" s="4"/>
      <c r="L6586" s="4"/>
    </row>
    <row r="6587" spans="11:12">
      <c r="K6587" s="4"/>
      <c r="L6587" s="4"/>
    </row>
    <row r="6588" spans="11:12">
      <c r="K6588" s="4"/>
      <c r="L6588" s="4"/>
    </row>
    <row r="6589" spans="11:12">
      <c r="K6589" s="4"/>
      <c r="L6589" s="4"/>
    </row>
    <row r="6590" spans="11:12">
      <c r="K6590" s="4"/>
      <c r="L6590" s="4"/>
    </row>
    <row r="6591" spans="11:12">
      <c r="K6591" s="4"/>
      <c r="L6591" s="4"/>
    </row>
    <row r="6592" spans="11:12">
      <c r="K6592" s="4"/>
      <c r="L6592" s="4"/>
    </row>
    <row r="6593" spans="11:12">
      <c r="K6593" s="4"/>
      <c r="L6593" s="4"/>
    </row>
    <row r="6594" spans="11:12">
      <c r="K6594" s="4"/>
      <c r="L6594" s="4"/>
    </row>
    <row r="6595" spans="11:12">
      <c r="K6595" s="4"/>
      <c r="L6595" s="4"/>
    </row>
    <row r="6596" spans="11:12">
      <c r="K6596" s="4"/>
      <c r="L6596" s="4"/>
    </row>
    <row r="6597" spans="11:12">
      <c r="K6597" s="4"/>
      <c r="L6597" s="4"/>
    </row>
    <row r="6598" spans="11:12">
      <c r="K6598" s="4"/>
      <c r="L6598" s="4"/>
    </row>
    <row r="6599" spans="11:12">
      <c r="K6599" s="4"/>
      <c r="L6599" s="4"/>
    </row>
    <row r="6600" spans="11:12">
      <c r="K6600" s="4"/>
      <c r="L6600" s="4"/>
    </row>
    <row r="6601" spans="11:12">
      <c r="K6601" s="4"/>
      <c r="L6601" s="4"/>
    </row>
    <row r="6602" spans="11:12">
      <c r="K6602" s="4"/>
      <c r="L6602" s="4"/>
    </row>
    <row r="6603" spans="11:12">
      <c r="K6603" s="4"/>
      <c r="L6603" s="4"/>
    </row>
    <row r="6604" spans="11:12">
      <c r="K6604" s="4"/>
      <c r="L6604" s="4"/>
    </row>
    <row r="6605" spans="11:12">
      <c r="K6605" s="4"/>
      <c r="L6605" s="4"/>
    </row>
    <row r="6606" spans="11:12">
      <c r="K6606" s="4"/>
      <c r="L6606" s="4"/>
    </row>
    <row r="6607" spans="11:12">
      <c r="K6607" s="4"/>
      <c r="L6607" s="4"/>
    </row>
    <row r="6608" spans="11:12">
      <c r="K6608" s="4"/>
      <c r="L6608" s="4"/>
    </row>
    <row r="6609" spans="11:12">
      <c r="K6609" s="4"/>
      <c r="L6609" s="4"/>
    </row>
    <row r="6610" spans="11:12">
      <c r="K6610" s="4"/>
      <c r="L6610" s="4"/>
    </row>
    <row r="6611" spans="11:12">
      <c r="K6611" s="4"/>
      <c r="L6611" s="4"/>
    </row>
    <row r="6612" spans="11:12">
      <c r="K6612" s="4"/>
      <c r="L6612" s="4"/>
    </row>
    <row r="6613" spans="11:12">
      <c r="K6613" s="4"/>
      <c r="L6613" s="4"/>
    </row>
    <row r="6614" spans="11:12">
      <c r="K6614" s="4"/>
      <c r="L6614" s="4"/>
    </row>
    <row r="6615" spans="11:12">
      <c r="K6615" s="4"/>
      <c r="L6615" s="4"/>
    </row>
    <row r="6616" spans="11:12">
      <c r="K6616" s="4"/>
      <c r="L6616" s="4"/>
    </row>
    <row r="6617" spans="11:12">
      <c r="K6617" s="4"/>
      <c r="L6617" s="4"/>
    </row>
    <row r="6618" spans="11:12">
      <c r="K6618" s="4"/>
      <c r="L6618" s="4"/>
    </row>
    <row r="6619" spans="11:12">
      <c r="K6619" s="4"/>
      <c r="L6619" s="4"/>
    </row>
    <row r="6620" spans="11:12">
      <c r="K6620" s="4"/>
      <c r="L6620" s="4"/>
    </row>
    <row r="6621" spans="11:12">
      <c r="K6621" s="4"/>
      <c r="L6621" s="4"/>
    </row>
    <row r="6622" spans="11:12">
      <c r="K6622" s="4"/>
      <c r="L6622" s="4"/>
    </row>
    <row r="6623" spans="11:12">
      <c r="K6623" s="4"/>
      <c r="L6623" s="4"/>
    </row>
    <row r="6624" spans="11:12">
      <c r="K6624" s="4"/>
      <c r="L6624" s="4"/>
    </row>
    <row r="6625" spans="11:12">
      <c r="K6625" s="4"/>
      <c r="L6625" s="4"/>
    </row>
    <row r="6626" spans="11:12">
      <c r="K6626" s="4"/>
      <c r="L6626" s="4"/>
    </row>
    <row r="6627" spans="11:12">
      <c r="K6627" s="4"/>
      <c r="L6627" s="4"/>
    </row>
    <row r="6628" spans="11:12">
      <c r="K6628" s="4"/>
      <c r="L6628" s="4"/>
    </row>
    <row r="6629" spans="11:12">
      <c r="K6629" s="4"/>
      <c r="L6629" s="4"/>
    </row>
    <row r="6630" spans="11:12">
      <c r="K6630" s="4"/>
      <c r="L6630" s="4"/>
    </row>
    <row r="6631" spans="11:12">
      <c r="K6631" s="4"/>
      <c r="L6631" s="4"/>
    </row>
    <row r="6632" spans="11:12">
      <c r="K6632" s="4"/>
      <c r="L6632" s="4"/>
    </row>
    <row r="6633" spans="11:12">
      <c r="K6633" s="4"/>
      <c r="L6633" s="4"/>
    </row>
    <row r="6634" spans="11:12">
      <c r="K6634" s="4"/>
      <c r="L6634" s="4"/>
    </row>
    <row r="6635" spans="11:12">
      <c r="K6635" s="4"/>
      <c r="L6635" s="4"/>
    </row>
    <row r="6636" spans="11:12">
      <c r="K6636" s="4"/>
      <c r="L6636" s="4"/>
    </row>
    <row r="6637" spans="11:12">
      <c r="K6637" s="4"/>
      <c r="L6637" s="4"/>
    </row>
    <row r="6638" spans="11:12">
      <c r="K6638" s="4"/>
      <c r="L6638" s="4"/>
    </row>
    <row r="6639" spans="11:12">
      <c r="K6639" s="4"/>
      <c r="L6639" s="4"/>
    </row>
    <row r="6640" spans="11:12">
      <c r="K6640" s="4"/>
      <c r="L6640" s="4"/>
    </row>
    <row r="6641" spans="11:12">
      <c r="K6641" s="4"/>
      <c r="L6641" s="4"/>
    </row>
    <row r="6642" spans="11:12">
      <c r="K6642" s="4"/>
      <c r="L6642" s="4"/>
    </row>
    <row r="6643" spans="11:12">
      <c r="K6643" s="4"/>
      <c r="L6643" s="4"/>
    </row>
    <row r="6644" spans="11:12">
      <c r="K6644" s="4"/>
      <c r="L6644" s="4"/>
    </row>
    <row r="6645" spans="11:12">
      <c r="K6645" s="4"/>
      <c r="L6645" s="4"/>
    </row>
    <row r="6646" spans="11:12">
      <c r="K6646" s="4"/>
      <c r="L6646" s="4"/>
    </row>
    <row r="6647" spans="11:12">
      <c r="K6647" s="4"/>
      <c r="L6647" s="4"/>
    </row>
    <row r="6648" spans="11:12">
      <c r="K6648" s="4"/>
      <c r="L6648" s="4"/>
    </row>
    <row r="6649" spans="11:12">
      <c r="K6649" s="4"/>
      <c r="L6649" s="4"/>
    </row>
    <row r="6650" spans="11:12">
      <c r="K6650" s="4"/>
      <c r="L6650" s="4"/>
    </row>
    <row r="6651" spans="11:12">
      <c r="K6651" s="4"/>
      <c r="L6651" s="4"/>
    </row>
    <row r="6652" spans="11:12">
      <c r="K6652" s="4"/>
      <c r="L6652" s="4"/>
    </row>
    <row r="6653" spans="11:12">
      <c r="K6653" s="4"/>
      <c r="L6653" s="4"/>
    </row>
    <row r="6654" spans="11:12">
      <c r="K6654" s="4"/>
      <c r="L6654" s="4"/>
    </row>
    <row r="6655" spans="11:12">
      <c r="K6655" s="4"/>
      <c r="L6655" s="4"/>
    </row>
    <row r="6656" spans="11:12">
      <c r="K6656" s="4"/>
      <c r="L6656" s="4"/>
    </row>
    <row r="6657" spans="11:12">
      <c r="K6657" s="4"/>
      <c r="L6657" s="4"/>
    </row>
    <row r="6658" spans="11:12">
      <c r="K6658" s="4"/>
      <c r="L6658" s="4"/>
    </row>
    <row r="6659" spans="11:12">
      <c r="K6659" s="4"/>
      <c r="L6659" s="4"/>
    </row>
    <row r="6660" spans="11:12">
      <c r="K6660" s="4"/>
      <c r="L6660" s="4"/>
    </row>
    <row r="6661" spans="11:12">
      <c r="K6661" s="4"/>
      <c r="L6661" s="4"/>
    </row>
    <row r="6662" spans="11:12">
      <c r="K6662" s="4"/>
      <c r="L6662" s="4"/>
    </row>
    <row r="6663" spans="11:12">
      <c r="K6663" s="4"/>
      <c r="L6663" s="4"/>
    </row>
    <row r="6664" spans="11:12">
      <c r="K6664" s="4"/>
      <c r="L6664" s="4"/>
    </row>
    <row r="6665" spans="11:12">
      <c r="K6665" s="4"/>
      <c r="L6665" s="4"/>
    </row>
    <row r="6666" spans="11:12">
      <c r="K6666" s="4"/>
      <c r="L6666" s="4"/>
    </row>
    <row r="6667" spans="11:12">
      <c r="K6667" s="4"/>
      <c r="L6667" s="4"/>
    </row>
    <row r="6668" spans="11:12">
      <c r="K6668" s="4"/>
      <c r="L6668" s="4"/>
    </row>
    <row r="6669" spans="11:12">
      <c r="K6669" s="4"/>
      <c r="L6669" s="4"/>
    </row>
    <row r="6670" spans="11:12">
      <c r="K6670" s="4"/>
      <c r="L6670" s="4"/>
    </row>
    <row r="6671" spans="11:12">
      <c r="K6671" s="4"/>
      <c r="L6671" s="4"/>
    </row>
    <row r="6672" spans="11:12">
      <c r="K6672" s="4"/>
      <c r="L6672" s="4"/>
    </row>
    <row r="6673" spans="11:12">
      <c r="K6673" s="4"/>
      <c r="L6673" s="4"/>
    </row>
    <row r="6674" spans="11:12">
      <c r="K6674" s="4"/>
      <c r="L6674" s="4"/>
    </row>
    <row r="6675" spans="11:12">
      <c r="K6675" s="4"/>
      <c r="L6675" s="4"/>
    </row>
    <row r="6676" spans="11:12">
      <c r="K6676" s="4"/>
      <c r="L6676" s="4"/>
    </row>
    <row r="6677" spans="11:12">
      <c r="K6677" s="4"/>
      <c r="L6677" s="4"/>
    </row>
    <row r="6678" spans="11:12">
      <c r="K6678" s="4"/>
      <c r="L6678" s="4"/>
    </row>
    <row r="6679" spans="11:12">
      <c r="K6679" s="4"/>
      <c r="L6679" s="4"/>
    </row>
    <row r="6680" spans="11:12">
      <c r="K6680" s="4"/>
      <c r="L6680" s="4"/>
    </row>
    <row r="6681" spans="11:12">
      <c r="K6681" s="4"/>
      <c r="L6681" s="4"/>
    </row>
    <row r="6682" spans="11:12">
      <c r="K6682" s="4"/>
      <c r="L6682" s="4"/>
    </row>
    <row r="6683" spans="11:12">
      <c r="K6683" s="4"/>
      <c r="L6683" s="4"/>
    </row>
    <row r="6684" spans="11:12">
      <c r="K6684" s="4"/>
      <c r="L6684" s="4"/>
    </row>
    <row r="6685" spans="11:12">
      <c r="K6685" s="4"/>
      <c r="L6685" s="4"/>
    </row>
    <row r="6686" spans="11:12">
      <c r="K6686" s="4"/>
      <c r="L6686" s="4"/>
    </row>
    <row r="6687" spans="11:12">
      <c r="K6687" s="4"/>
      <c r="L6687" s="4"/>
    </row>
    <row r="6688" spans="11:12">
      <c r="K6688" s="4"/>
      <c r="L6688" s="4"/>
    </row>
    <row r="6689" spans="11:12">
      <c r="K6689" s="4"/>
      <c r="L6689" s="4"/>
    </row>
    <row r="6690" spans="11:12">
      <c r="K6690" s="4"/>
      <c r="L6690" s="4"/>
    </row>
    <row r="6691" spans="11:12">
      <c r="K6691" s="4"/>
      <c r="L6691" s="4"/>
    </row>
    <row r="6692" spans="11:12">
      <c r="K6692" s="4"/>
      <c r="L6692" s="4"/>
    </row>
    <row r="6693" spans="11:12">
      <c r="K6693" s="4"/>
      <c r="L6693" s="4"/>
    </row>
    <row r="6694" spans="11:12">
      <c r="K6694" s="4"/>
      <c r="L6694" s="4"/>
    </row>
    <row r="6695" spans="11:12">
      <c r="K6695" s="4"/>
      <c r="L6695" s="4"/>
    </row>
    <row r="6696" spans="11:12">
      <c r="K6696" s="4"/>
      <c r="L6696" s="4"/>
    </row>
    <row r="6697" spans="11:12">
      <c r="K6697" s="4"/>
      <c r="L6697" s="4"/>
    </row>
    <row r="6698" spans="11:12">
      <c r="K6698" s="4"/>
      <c r="L6698" s="4"/>
    </row>
    <row r="6699" spans="11:12">
      <c r="K6699" s="4"/>
      <c r="L6699" s="4"/>
    </row>
    <row r="6700" spans="11:12">
      <c r="K6700" s="4"/>
      <c r="L6700" s="4"/>
    </row>
    <row r="6701" spans="11:12">
      <c r="K6701" s="4"/>
      <c r="L6701" s="4"/>
    </row>
    <row r="6702" spans="11:12">
      <c r="K6702" s="4"/>
      <c r="L6702" s="4"/>
    </row>
    <row r="6703" spans="11:12">
      <c r="K6703" s="4"/>
      <c r="L6703" s="4"/>
    </row>
    <row r="6704" spans="11:12">
      <c r="K6704" s="4"/>
      <c r="L6704" s="4"/>
    </row>
    <row r="6705" spans="11:12">
      <c r="K6705" s="4"/>
      <c r="L6705" s="4"/>
    </row>
    <row r="6706" spans="11:12">
      <c r="K6706" s="4"/>
      <c r="L6706" s="4"/>
    </row>
    <row r="6707" spans="11:12">
      <c r="K6707" s="4"/>
      <c r="L6707" s="4"/>
    </row>
    <row r="6708" spans="11:12">
      <c r="K6708" s="4"/>
      <c r="L6708" s="4"/>
    </row>
    <row r="6709" spans="11:12">
      <c r="K6709" s="4"/>
      <c r="L6709" s="4"/>
    </row>
    <row r="6710" spans="11:12">
      <c r="K6710" s="4"/>
      <c r="L6710" s="4"/>
    </row>
    <row r="6711" spans="11:12">
      <c r="K6711" s="4"/>
      <c r="L6711" s="4"/>
    </row>
    <row r="6712" spans="11:12">
      <c r="K6712" s="4"/>
      <c r="L6712" s="4"/>
    </row>
    <row r="6713" spans="11:12">
      <c r="K6713" s="4"/>
      <c r="L6713" s="4"/>
    </row>
    <row r="6714" spans="11:12">
      <c r="K6714" s="4"/>
      <c r="L6714" s="4"/>
    </row>
    <row r="6715" spans="11:12">
      <c r="K6715" s="4"/>
      <c r="L6715" s="4"/>
    </row>
    <row r="6716" spans="11:12">
      <c r="K6716" s="4"/>
      <c r="L6716" s="4"/>
    </row>
    <row r="6717" spans="11:12">
      <c r="K6717" s="4"/>
      <c r="L6717" s="4"/>
    </row>
    <row r="6718" spans="11:12">
      <c r="K6718" s="4"/>
      <c r="L6718" s="4"/>
    </row>
    <row r="6719" spans="11:12">
      <c r="K6719" s="4"/>
      <c r="L6719" s="4"/>
    </row>
    <row r="6720" spans="11:12">
      <c r="K6720" s="4"/>
      <c r="L6720" s="4"/>
    </row>
    <row r="6721" spans="11:12">
      <c r="K6721" s="4"/>
      <c r="L6721" s="4"/>
    </row>
    <row r="6722" spans="11:12">
      <c r="K6722" s="4"/>
      <c r="L6722" s="4"/>
    </row>
    <row r="6723" spans="11:12">
      <c r="K6723" s="4"/>
      <c r="L6723" s="4"/>
    </row>
    <row r="6724" spans="11:12">
      <c r="K6724" s="4"/>
      <c r="L6724" s="4"/>
    </row>
    <row r="6725" spans="11:12">
      <c r="K6725" s="4"/>
      <c r="L6725" s="4"/>
    </row>
    <row r="6726" spans="11:12">
      <c r="K6726" s="4"/>
      <c r="L6726" s="4"/>
    </row>
    <row r="6727" spans="11:12">
      <c r="K6727" s="4"/>
      <c r="L6727" s="4"/>
    </row>
    <row r="6728" spans="11:12">
      <c r="K6728" s="4"/>
      <c r="L6728" s="4"/>
    </row>
    <row r="6729" spans="11:12">
      <c r="K6729" s="4"/>
      <c r="L6729" s="4"/>
    </row>
    <row r="6730" spans="11:12">
      <c r="K6730" s="4"/>
      <c r="L6730" s="4"/>
    </row>
    <row r="6731" spans="11:12">
      <c r="K6731" s="4"/>
      <c r="L6731" s="4"/>
    </row>
    <row r="6732" spans="11:12">
      <c r="K6732" s="4"/>
      <c r="L6732" s="4"/>
    </row>
    <row r="6733" spans="11:12">
      <c r="K6733" s="4"/>
      <c r="L6733" s="4"/>
    </row>
    <row r="6734" spans="11:12">
      <c r="K6734" s="4"/>
      <c r="L6734" s="4"/>
    </row>
    <row r="6735" spans="11:12">
      <c r="K6735" s="4"/>
      <c r="L6735" s="4"/>
    </row>
    <row r="6736" spans="11:12">
      <c r="K6736" s="4"/>
      <c r="L6736" s="4"/>
    </row>
    <row r="6737" spans="11:12">
      <c r="K6737" s="4"/>
      <c r="L6737" s="4"/>
    </row>
    <row r="6738" spans="11:12">
      <c r="K6738" s="4"/>
      <c r="L6738" s="4"/>
    </row>
    <row r="6739" spans="11:12">
      <c r="K6739" s="4"/>
      <c r="L6739" s="4"/>
    </row>
    <row r="6740" spans="11:12">
      <c r="K6740" s="4"/>
      <c r="L6740" s="4"/>
    </row>
    <row r="6741" spans="11:12">
      <c r="K6741" s="4"/>
      <c r="L6741" s="4"/>
    </row>
    <row r="6742" spans="11:12">
      <c r="K6742" s="4"/>
      <c r="L6742" s="4"/>
    </row>
    <row r="6743" spans="11:12">
      <c r="K6743" s="4"/>
      <c r="L6743" s="4"/>
    </row>
    <row r="6744" spans="11:12">
      <c r="K6744" s="4"/>
      <c r="L6744" s="4"/>
    </row>
    <row r="6745" spans="11:12">
      <c r="K6745" s="4"/>
      <c r="L6745" s="4"/>
    </row>
    <row r="6746" spans="11:12">
      <c r="K6746" s="4"/>
      <c r="L6746" s="4"/>
    </row>
    <row r="6747" spans="11:12">
      <c r="K6747" s="4"/>
      <c r="L6747" s="4"/>
    </row>
    <row r="6748" spans="11:12">
      <c r="K6748" s="4"/>
      <c r="L6748" s="4"/>
    </row>
    <row r="6749" spans="11:12">
      <c r="K6749" s="4"/>
      <c r="L6749" s="4"/>
    </row>
    <row r="6750" spans="11:12">
      <c r="K6750" s="4"/>
      <c r="L6750" s="4"/>
    </row>
    <row r="6751" spans="11:12">
      <c r="K6751" s="4"/>
      <c r="L6751" s="4"/>
    </row>
    <row r="6752" spans="11:12">
      <c r="K6752" s="4"/>
      <c r="L6752" s="4"/>
    </row>
    <row r="6753" spans="11:12">
      <c r="K6753" s="4"/>
      <c r="L6753" s="4"/>
    </row>
    <row r="6754" spans="11:12">
      <c r="K6754" s="4"/>
      <c r="L6754" s="4"/>
    </row>
    <row r="6755" spans="11:12">
      <c r="K6755" s="4"/>
      <c r="L6755" s="4"/>
    </row>
    <row r="6756" spans="11:12">
      <c r="K6756" s="4"/>
      <c r="L6756" s="4"/>
    </row>
    <row r="6757" spans="11:12">
      <c r="K6757" s="4"/>
      <c r="L6757" s="4"/>
    </row>
    <row r="6758" spans="11:12">
      <c r="K6758" s="4"/>
      <c r="L6758" s="4"/>
    </row>
    <row r="6759" spans="11:12">
      <c r="K6759" s="4"/>
      <c r="L6759" s="4"/>
    </row>
    <row r="6760" spans="11:12">
      <c r="K6760" s="4"/>
      <c r="L6760" s="4"/>
    </row>
    <row r="6761" spans="11:12">
      <c r="K6761" s="4"/>
      <c r="L6761" s="4"/>
    </row>
    <row r="6762" spans="11:12">
      <c r="K6762" s="4"/>
      <c r="L6762" s="4"/>
    </row>
    <row r="6763" spans="11:12">
      <c r="K6763" s="4"/>
      <c r="L6763" s="4"/>
    </row>
    <row r="6764" spans="11:12">
      <c r="K6764" s="4"/>
      <c r="L6764" s="4"/>
    </row>
    <row r="6765" spans="11:12">
      <c r="K6765" s="4"/>
      <c r="L6765" s="4"/>
    </row>
    <row r="6766" spans="11:12">
      <c r="K6766" s="4"/>
      <c r="L6766" s="4"/>
    </row>
    <row r="6767" spans="11:12">
      <c r="K6767" s="4"/>
      <c r="L6767" s="4"/>
    </row>
    <row r="6768" spans="11:12">
      <c r="K6768" s="4"/>
      <c r="L6768" s="4"/>
    </row>
    <row r="6769" spans="11:12">
      <c r="K6769" s="4"/>
      <c r="L6769" s="4"/>
    </row>
    <row r="6770" spans="11:12">
      <c r="K6770" s="4"/>
      <c r="L6770" s="4"/>
    </row>
    <row r="6771" spans="11:12">
      <c r="K6771" s="4"/>
      <c r="L6771" s="4"/>
    </row>
    <row r="6772" spans="11:12">
      <c r="K6772" s="4"/>
      <c r="L6772" s="4"/>
    </row>
    <row r="6773" spans="11:12">
      <c r="K6773" s="4"/>
      <c r="L6773" s="4"/>
    </row>
    <row r="6774" spans="11:12">
      <c r="K6774" s="4"/>
      <c r="L6774" s="4"/>
    </row>
    <row r="6775" spans="11:12">
      <c r="K6775" s="4"/>
      <c r="L6775" s="4"/>
    </row>
    <row r="6776" spans="11:12">
      <c r="K6776" s="4"/>
      <c r="L6776" s="4"/>
    </row>
    <row r="6777" spans="11:12">
      <c r="K6777" s="4"/>
      <c r="L6777" s="4"/>
    </row>
    <row r="6778" spans="11:12">
      <c r="K6778" s="4"/>
      <c r="L6778" s="4"/>
    </row>
    <row r="6779" spans="11:12">
      <c r="K6779" s="4"/>
      <c r="L6779" s="4"/>
    </row>
    <row r="6780" spans="11:12">
      <c r="K6780" s="4"/>
      <c r="L6780" s="4"/>
    </row>
    <row r="6781" spans="11:12">
      <c r="K6781" s="4"/>
      <c r="L6781" s="4"/>
    </row>
    <row r="6782" spans="11:12">
      <c r="K6782" s="4"/>
      <c r="L6782" s="4"/>
    </row>
    <row r="6783" spans="11:12">
      <c r="K6783" s="4"/>
      <c r="L6783" s="4"/>
    </row>
    <row r="6784" spans="11:12">
      <c r="K6784" s="4"/>
      <c r="L6784" s="4"/>
    </row>
    <row r="6785" spans="11:12">
      <c r="K6785" s="4"/>
      <c r="L6785" s="4"/>
    </row>
    <row r="6786" spans="11:12">
      <c r="K6786" s="4"/>
      <c r="L6786" s="4"/>
    </row>
    <row r="6787" spans="11:12">
      <c r="K6787" s="4"/>
      <c r="L6787" s="4"/>
    </row>
    <row r="6788" spans="11:12">
      <c r="K6788" s="4"/>
      <c r="L6788" s="4"/>
    </row>
    <row r="6789" spans="11:12">
      <c r="K6789" s="4"/>
      <c r="L6789" s="4"/>
    </row>
    <row r="6790" spans="11:12">
      <c r="K6790" s="4"/>
      <c r="L6790" s="4"/>
    </row>
    <row r="6791" spans="11:12">
      <c r="K6791" s="4"/>
      <c r="L6791" s="4"/>
    </row>
    <row r="6792" spans="11:12">
      <c r="K6792" s="4"/>
      <c r="L6792" s="4"/>
    </row>
    <row r="6793" spans="11:12">
      <c r="K6793" s="4"/>
      <c r="L6793" s="4"/>
    </row>
    <row r="6794" spans="11:12">
      <c r="K6794" s="4"/>
      <c r="L6794" s="4"/>
    </row>
    <row r="6795" spans="11:12">
      <c r="K6795" s="4"/>
      <c r="L6795" s="4"/>
    </row>
    <row r="6796" spans="11:12">
      <c r="K6796" s="4"/>
      <c r="L6796" s="4"/>
    </row>
    <row r="6797" spans="11:12">
      <c r="K6797" s="4"/>
      <c r="L6797" s="4"/>
    </row>
    <row r="6798" spans="11:12">
      <c r="K6798" s="4"/>
      <c r="L6798" s="4"/>
    </row>
    <row r="6799" spans="11:12">
      <c r="K6799" s="4"/>
      <c r="L6799" s="4"/>
    </row>
    <row r="6800" spans="11:12">
      <c r="K6800" s="4"/>
      <c r="L6800" s="4"/>
    </row>
    <row r="6801" spans="11:12">
      <c r="K6801" s="4"/>
      <c r="L6801" s="4"/>
    </row>
    <row r="6802" spans="11:12">
      <c r="K6802" s="4"/>
      <c r="L6802" s="4"/>
    </row>
    <row r="6803" spans="11:12">
      <c r="K6803" s="4"/>
      <c r="L6803" s="4"/>
    </row>
    <row r="6804" spans="11:12">
      <c r="K6804" s="4"/>
      <c r="L6804" s="4"/>
    </row>
    <row r="6805" spans="11:12">
      <c r="K6805" s="4"/>
      <c r="L6805" s="4"/>
    </row>
    <row r="6806" spans="11:12">
      <c r="K6806" s="4"/>
      <c r="L6806" s="4"/>
    </row>
    <row r="6807" spans="11:12">
      <c r="K6807" s="4"/>
      <c r="L6807" s="4"/>
    </row>
    <row r="6808" spans="11:12">
      <c r="K6808" s="4"/>
      <c r="L6808" s="4"/>
    </row>
    <row r="6809" spans="11:12">
      <c r="K6809" s="4"/>
      <c r="L6809" s="4"/>
    </row>
    <row r="6810" spans="11:12">
      <c r="K6810" s="4"/>
      <c r="L6810" s="4"/>
    </row>
    <row r="6811" spans="11:12">
      <c r="K6811" s="4"/>
      <c r="L6811" s="4"/>
    </row>
    <row r="6812" spans="11:12">
      <c r="K6812" s="4"/>
      <c r="L6812" s="4"/>
    </row>
    <row r="6813" spans="11:12">
      <c r="K6813" s="4"/>
      <c r="L6813" s="4"/>
    </row>
    <row r="6814" spans="11:12">
      <c r="K6814" s="4"/>
      <c r="L6814" s="4"/>
    </row>
    <row r="6815" spans="11:12">
      <c r="K6815" s="4"/>
      <c r="L6815" s="4"/>
    </row>
    <row r="6816" spans="11:12">
      <c r="K6816" s="4"/>
      <c r="L6816" s="4"/>
    </row>
    <row r="6817" spans="11:12">
      <c r="K6817" s="4"/>
      <c r="L6817" s="4"/>
    </row>
    <row r="6818" spans="11:12">
      <c r="K6818" s="4"/>
      <c r="L6818" s="4"/>
    </row>
    <row r="6819" spans="11:12">
      <c r="K6819" s="4"/>
      <c r="L6819" s="4"/>
    </row>
    <row r="6820" spans="11:12">
      <c r="K6820" s="4"/>
      <c r="L6820" s="4"/>
    </row>
    <row r="6821" spans="11:12">
      <c r="K6821" s="4"/>
      <c r="L6821" s="4"/>
    </row>
    <row r="6822" spans="11:12">
      <c r="K6822" s="4"/>
      <c r="L6822" s="4"/>
    </row>
    <row r="6823" spans="11:12">
      <c r="K6823" s="4"/>
      <c r="L6823" s="4"/>
    </row>
    <row r="6824" spans="11:12">
      <c r="K6824" s="4"/>
      <c r="L6824" s="4"/>
    </row>
    <row r="6825" spans="11:12">
      <c r="K6825" s="4"/>
      <c r="L6825" s="4"/>
    </row>
    <row r="6826" spans="11:12">
      <c r="K6826" s="4"/>
      <c r="L6826" s="4"/>
    </row>
    <row r="6827" spans="11:12">
      <c r="K6827" s="4"/>
      <c r="L6827" s="4"/>
    </row>
    <row r="6828" spans="11:12">
      <c r="K6828" s="4"/>
      <c r="L6828" s="4"/>
    </row>
    <row r="6829" spans="11:12">
      <c r="K6829" s="4"/>
      <c r="L6829" s="4"/>
    </row>
    <row r="6830" spans="11:12">
      <c r="K6830" s="4"/>
      <c r="L6830" s="4"/>
    </row>
    <row r="6831" spans="11:12">
      <c r="K6831" s="4"/>
      <c r="L6831" s="4"/>
    </row>
    <row r="6832" spans="11:12">
      <c r="K6832" s="4"/>
      <c r="L6832" s="4"/>
    </row>
    <row r="6833" spans="11:12">
      <c r="K6833" s="4"/>
      <c r="L6833" s="4"/>
    </row>
    <row r="6834" spans="11:12">
      <c r="K6834" s="4"/>
      <c r="L6834" s="4"/>
    </row>
    <row r="6835" spans="11:12">
      <c r="K6835" s="4"/>
      <c r="L6835" s="4"/>
    </row>
    <row r="6836" spans="11:12">
      <c r="K6836" s="4"/>
      <c r="L6836" s="4"/>
    </row>
    <row r="6837" spans="11:12">
      <c r="K6837" s="4"/>
      <c r="L6837" s="4"/>
    </row>
    <row r="6838" spans="11:12">
      <c r="K6838" s="4"/>
      <c r="L6838" s="4"/>
    </row>
    <row r="6839" spans="11:12">
      <c r="K6839" s="4"/>
      <c r="L6839" s="4"/>
    </row>
    <row r="6840" spans="11:12">
      <c r="K6840" s="4"/>
      <c r="L6840" s="4"/>
    </row>
    <row r="6841" spans="11:12">
      <c r="K6841" s="4"/>
      <c r="L6841" s="4"/>
    </row>
    <row r="6842" spans="11:12">
      <c r="K6842" s="4"/>
      <c r="L6842" s="4"/>
    </row>
    <row r="6843" spans="11:12">
      <c r="K6843" s="4"/>
      <c r="L6843" s="4"/>
    </row>
    <row r="6844" spans="11:12">
      <c r="K6844" s="4"/>
      <c r="L6844" s="4"/>
    </row>
    <row r="6845" spans="11:12">
      <c r="K6845" s="4"/>
      <c r="L6845" s="4"/>
    </row>
    <row r="6846" spans="11:12">
      <c r="K6846" s="4"/>
      <c r="L6846" s="4"/>
    </row>
    <row r="6847" spans="11:12">
      <c r="K6847" s="4"/>
      <c r="L6847" s="4"/>
    </row>
    <row r="6848" spans="11:12">
      <c r="K6848" s="4"/>
      <c r="L6848" s="4"/>
    </row>
    <row r="6849" spans="11:12">
      <c r="K6849" s="4"/>
      <c r="L6849" s="4"/>
    </row>
    <row r="6850" spans="11:12">
      <c r="K6850" s="4"/>
      <c r="L6850" s="4"/>
    </row>
    <row r="6851" spans="11:12">
      <c r="K6851" s="4"/>
      <c r="L6851" s="4"/>
    </row>
    <row r="6852" spans="11:12">
      <c r="K6852" s="4"/>
      <c r="L6852" s="4"/>
    </row>
    <row r="6853" spans="11:12">
      <c r="K6853" s="4"/>
      <c r="L6853" s="4"/>
    </row>
    <row r="6854" spans="11:12">
      <c r="K6854" s="4"/>
      <c r="L6854" s="4"/>
    </row>
    <row r="6855" spans="11:12">
      <c r="K6855" s="4"/>
      <c r="L6855" s="4"/>
    </row>
    <row r="6856" spans="11:12">
      <c r="K6856" s="4"/>
      <c r="L6856" s="4"/>
    </row>
    <row r="6857" spans="11:12">
      <c r="K6857" s="4"/>
      <c r="L6857" s="4"/>
    </row>
    <row r="6858" spans="11:12">
      <c r="K6858" s="4"/>
      <c r="L6858" s="4"/>
    </row>
    <row r="6859" spans="11:12">
      <c r="K6859" s="4"/>
      <c r="L6859" s="4"/>
    </row>
    <row r="6860" spans="11:12">
      <c r="K6860" s="4"/>
      <c r="L6860" s="4"/>
    </row>
    <row r="6861" spans="11:12">
      <c r="K6861" s="4"/>
      <c r="L6861" s="4"/>
    </row>
    <row r="6862" spans="11:12">
      <c r="K6862" s="4"/>
      <c r="L6862" s="4"/>
    </row>
    <row r="6863" spans="11:12">
      <c r="K6863" s="4"/>
      <c r="L6863" s="4"/>
    </row>
    <row r="6864" spans="11:12">
      <c r="K6864" s="4"/>
      <c r="L6864" s="4"/>
    </row>
    <row r="6865" spans="11:12">
      <c r="K6865" s="4"/>
      <c r="L6865" s="4"/>
    </row>
    <row r="6866" spans="11:12">
      <c r="K6866" s="4"/>
      <c r="L6866" s="4"/>
    </row>
    <row r="6867" spans="11:12">
      <c r="K6867" s="4"/>
      <c r="L6867" s="4"/>
    </row>
    <row r="6868" spans="11:12">
      <c r="K6868" s="4"/>
      <c r="L6868" s="4"/>
    </row>
    <row r="6869" spans="11:12">
      <c r="K6869" s="4"/>
      <c r="L6869" s="4"/>
    </row>
    <row r="6870" spans="11:12">
      <c r="K6870" s="4"/>
      <c r="L6870" s="4"/>
    </row>
    <row r="6871" spans="11:12">
      <c r="K6871" s="4"/>
      <c r="L6871" s="4"/>
    </row>
    <row r="6872" spans="11:12">
      <c r="K6872" s="4"/>
      <c r="L6872" s="4"/>
    </row>
    <row r="6873" spans="11:12">
      <c r="K6873" s="4"/>
      <c r="L6873" s="4"/>
    </row>
    <row r="6874" spans="11:12">
      <c r="K6874" s="4"/>
      <c r="L6874" s="4"/>
    </row>
    <row r="6875" spans="11:12">
      <c r="K6875" s="4"/>
      <c r="L6875" s="4"/>
    </row>
    <row r="6876" spans="11:12">
      <c r="K6876" s="4"/>
      <c r="L6876" s="4"/>
    </row>
    <row r="6877" spans="11:12">
      <c r="K6877" s="4"/>
      <c r="L6877" s="4"/>
    </row>
    <row r="6878" spans="11:12">
      <c r="K6878" s="4"/>
      <c r="L6878" s="4"/>
    </row>
    <row r="6879" spans="11:12">
      <c r="K6879" s="4"/>
      <c r="L6879" s="4"/>
    </row>
    <row r="6880" spans="11:12">
      <c r="K6880" s="4"/>
      <c r="L6880" s="4"/>
    </row>
    <row r="6881" spans="11:12">
      <c r="K6881" s="4"/>
      <c r="L6881" s="4"/>
    </row>
    <row r="6882" spans="11:12">
      <c r="K6882" s="4"/>
      <c r="L6882" s="4"/>
    </row>
    <row r="6883" spans="11:12">
      <c r="K6883" s="4"/>
      <c r="L6883" s="4"/>
    </row>
    <row r="6884" spans="11:12">
      <c r="K6884" s="4"/>
      <c r="L6884" s="4"/>
    </row>
    <row r="6885" spans="11:12">
      <c r="K6885" s="4"/>
      <c r="L6885" s="4"/>
    </row>
    <row r="6886" spans="11:12">
      <c r="K6886" s="4"/>
      <c r="L6886" s="4"/>
    </row>
    <row r="6887" spans="11:12">
      <c r="K6887" s="4"/>
      <c r="L6887" s="4"/>
    </row>
    <row r="6888" spans="11:12">
      <c r="K6888" s="4"/>
      <c r="L6888" s="4"/>
    </row>
    <row r="6889" spans="11:12">
      <c r="K6889" s="4"/>
      <c r="L6889" s="4"/>
    </row>
    <row r="6890" spans="11:12">
      <c r="K6890" s="4"/>
      <c r="L6890" s="4"/>
    </row>
    <row r="6891" spans="11:12">
      <c r="K6891" s="4"/>
      <c r="L6891" s="4"/>
    </row>
    <row r="6892" spans="11:12">
      <c r="K6892" s="4"/>
      <c r="L6892" s="4"/>
    </row>
    <row r="6893" spans="11:12">
      <c r="K6893" s="4"/>
      <c r="L6893" s="4"/>
    </row>
    <row r="6894" spans="11:12">
      <c r="K6894" s="4"/>
      <c r="L6894" s="4"/>
    </row>
    <row r="6895" spans="11:12">
      <c r="K6895" s="4"/>
      <c r="L6895" s="4"/>
    </row>
    <row r="6896" spans="11:12">
      <c r="K6896" s="4"/>
      <c r="L6896" s="4"/>
    </row>
    <row r="6897" spans="11:12">
      <c r="K6897" s="4"/>
      <c r="L6897" s="4"/>
    </row>
    <row r="6898" spans="11:12">
      <c r="K6898" s="4"/>
      <c r="L6898" s="4"/>
    </row>
    <row r="6899" spans="11:12">
      <c r="K6899" s="4"/>
      <c r="L6899" s="4"/>
    </row>
    <row r="6900" spans="11:12">
      <c r="K6900" s="4"/>
      <c r="L6900" s="4"/>
    </row>
    <row r="6901" spans="11:12">
      <c r="K6901" s="4"/>
      <c r="L6901" s="4"/>
    </row>
    <row r="6902" spans="11:12">
      <c r="K6902" s="4"/>
      <c r="L6902" s="4"/>
    </row>
    <row r="6903" spans="11:12">
      <c r="K6903" s="4"/>
      <c r="L6903" s="4"/>
    </row>
    <row r="6904" spans="11:12">
      <c r="K6904" s="4"/>
      <c r="L6904" s="4"/>
    </row>
    <row r="6905" spans="11:12">
      <c r="K6905" s="4"/>
      <c r="L6905" s="4"/>
    </row>
    <row r="6906" spans="11:12">
      <c r="K6906" s="4"/>
      <c r="L6906" s="4"/>
    </row>
    <row r="6907" spans="11:12">
      <c r="K6907" s="4"/>
      <c r="L6907" s="4"/>
    </row>
    <row r="6908" spans="11:12">
      <c r="K6908" s="4"/>
      <c r="L6908" s="4"/>
    </row>
    <row r="6909" spans="11:12">
      <c r="K6909" s="4"/>
      <c r="L6909" s="4"/>
    </row>
    <row r="6910" spans="11:12">
      <c r="K6910" s="4"/>
      <c r="L6910" s="4"/>
    </row>
    <row r="6911" spans="11:12">
      <c r="K6911" s="4"/>
      <c r="L6911" s="4"/>
    </row>
    <row r="6912" spans="11:12">
      <c r="K6912" s="4"/>
      <c r="L6912" s="4"/>
    </row>
    <row r="6913" spans="11:12">
      <c r="K6913" s="4"/>
      <c r="L6913" s="4"/>
    </row>
    <row r="6914" spans="11:12">
      <c r="K6914" s="4"/>
      <c r="L6914" s="4"/>
    </row>
    <row r="6915" spans="11:12">
      <c r="K6915" s="4"/>
      <c r="L6915" s="4"/>
    </row>
    <row r="6916" spans="11:12">
      <c r="K6916" s="4"/>
      <c r="L6916" s="4"/>
    </row>
    <row r="6917" spans="11:12">
      <c r="K6917" s="4"/>
      <c r="L6917" s="4"/>
    </row>
    <row r="6918" spans="11:12">
      <c r="K6918" s="4"/>
      <c r="L6918" s="4"/>
    </row>
    <row r="6919" spans="11:12">
      <c r="K6919" s="4"/>
      <c r="L6919" s="4"/>
    </row>
    <row r="6920" spans="11:12">
      <c r="K6920" s="4"/>
      <c r="L6920" s="4"/>
    </row>
    <row r="6921" spans="11:12">
      <c r="K6921" s="4"/>
      <c r="L6921" s="4"/>
    </row>
    <row r="6922" spans="11:12">
      <c r="K6922" s="4"/>
      <c r="L6922" s="4"/>
    </row>
    <row r="6923" spans="11:12">
      <c r="K6923" s="4"/>
      <c r="L6923" s="4"/>
    </row>
    <row r="6924" spans="11:12">
      <c r="K6924" s="4"/>
      <c r="L6924" s="4"/>
    </row>
    <row r="6925" spans="11:12">
      <c r="K6925" s="4"/>
      <c r="L6925" s="4"/>
    </row>
    <row r="6926" spans="11:12">
      <c r="K6926" s="4"/>
      <c r="L6926" s="4"/>
    </row>
    <row r="6927" spans="11:12">
      <c r="K6927" s="4"/>
      <c r="L6927" s="4"/>
    </row>
    <row r="6928" spans="11:12">
      <c r="K6928" s="4"/>
      <c r="L6928" s="4"/>
    </row>
    <row r="6929" spans="11:12">
      <c r="K6929" s="4"/>
      <c r="L6929" s="4"/>
    </row>
    <row r="6930" spans="11:12">
      <c r="K6930" s="4"/>
      <c r="L6930" s="4"/>
    </row>
    <row r="6931" spans="11:12">
      <c r="K6931" s="4"/>
      <c r="L6931" s="4"/>
    </row>
    <row r="6932" spans="11:12">
      <c r="K6932" s="4"/>
      <c r="L6932" s="4"/>
    </row>
    <row r="6933" spans="11:12">
      <c r="K6933" s="4"/>
      <c r="L6933" s="4"/>
    </row>
    <row r="6934" spans="11:12">
      <c r="K6934" s="4"/>
      <c r="L6934" s="4"/>
    </row>
    <row r="6935" spans="11:12">
      <c r="K6935" s="4"/>
      <c r="L6935" s="4"/>
    </row>
    <row r="6936" spans="11:12">
      <c r="K6936" s="4"/>
      <c r="L6936" s="4"/>
    </row>
    <row r="6937" spans="11:12">
      <c r="K6937" s="4"/>
      <c r="L6937" s="4"/>
    </row>
    <row r="6938" spans="11:12">
      <c r="K6938" s="4"/>
      <c r="L6938" s="4"/>
    </row>
    <row r="6939" spans="11:12">
      <c r="K6939" s="4"/>
      <c r="L6939" s="4"/>
    </row>
    <row r="6940" spans="11:12">
      <c r="K6940" s="4"/>
      <c r="L6940" s="4"/>
    </row>
    <row r="6941" spans="11:12">
      <c r="K6941" s="4"/>
      <c r="L6941" s="4"/>
    </row>
    <row r="6942" spans="11:12">
      <c r="K6942" s="4"/>
      <c r="L6942" s="4"/>
    </row>
    <row r="6943" spans="11:12">
      <c r="K6943" s="4"/>
      <c r="L6943" s="4"/>
    </row>
    <row r="6944" spans="11:12">
      <c r="K6944" s="4"/>
      <c r="L6944" s="4"/>
    </row>
    <row r="6945" spans="11:12">
      <c r="K6945" s="4"/>
      <c r="L6945" s="4"/>
    </row>
    <row r="6946" spans="11:12">
      <c r="K6946" s="4"/>
      <c r="L6946" s="4"/>
    </row>
    <row r="6947" spans="11:12">
      <c r="K6947" s="4"/>
      <c r="L6947" s="4"/>
    </row>
    <row r="6948" spans="11:12">
      <c r="K6948" s="4"/>
      <c r="L6948" s="4"/>
    </row>
    <row r="6949" spans="11:12">
      <c r="K6949" s="4"/>
      <c r="L6949" s="4"/>
    </row>
    <row r="6950" spans="11:12">
      <c r="K6950" s="4"/>
      <c r="L6950" s="4"/>
    </row>
    <row r="6951" spans="11:12">
      <c r="K6951" s="4"/>
      <c r="L6951" s="4"/>
    </row>
    <row r="6952" spans="11:12">
      <c r="K6952" s="4"/>
      <c r="L6952" s="4"/>
    </row>
    <row r="6953" spans="11:12">
      <c r="K6953" s="4"/>
      <c r="L6953" s="4"/>
    </row>
    <row r="6954" spans="11:12">
      <c r="K6954" s="4"/>
      <c r="L6954" s="4"/>
    </row>
    <row r="6955" spans="11:12">
      <c r="K6955" s="4"/>
      <c r="L6955" s="4"/>
    </row>
    <row r="6956" spans="11:12">
      <c r="K6956" s="4"/>
      <c r="L6956" s="4"/>
    </row>
    <row r="6957" spans="11:12">
      <c r="K6957" s="4"/>
      <c r="L6957" s="4"/>
    </row>
    <row r="6958" spans="11:12">
      <c r="K6958" s="4"/>
      <c r="L6958" s="4"/>
    </row>
    <row r="6959" spans="11:12">
      <c r="K6959" s="4"/>
      <c r="L6959" s="4"/>
    </row>
    <row r="6960" spans="11:12">
      <c r="K6960" s="4"/>
      <c r="L6960" s="4"/>
    </row>
    <row r="6961" spans="11:12">
      <c r="K6961" s="4"/>
      <c r="L6961" s="4"/>
    </row>
    <row r="6962" spans="11:12">
      <c r="K6962" s="4"/>
      <c r="L6962" s="4"/>
    </row>
    <row r="6963" spans="11:12">
      <c r="K6963" s="4"/>
      <c r="L6963" s="4"/>
    </row>
    <row r="6964" spans="11:12">
      <c r="K6964" s="4"/>
      <c r="L6964" s="4"/>
    </row>
    <row r="6965" spans="11:12">
      <c r="K6965" s="4"/>
      <c r="L6965" s="4"/>
    </row>
    <row r="6966" spans="11:12">
      <c r="K6966" s="4"/>
      <c r="L6966" s="4"/>
    </row>
    <row r="6967" spans="11:12">
      <c r="K6967" s="4"/>
      <c r="L6967" s="4"/>
    </row>
    <row r="6968" spans="11:12">
      <c r="K6968" s="4"/>
      <c r="L6968" s="4"/>
    </row>
    <row r="6969" spans="11:12">
      <c r="K6969" s="4"/>
      <c r="L6969" s="4"/>
    </row>
    <row r="6970" spans="11:12">
      <c r="K6970" s="4"/>
      <c r="L6970" s="4"/>
    </row>
    <row r="6971" spans="11:12">
      <c r="K6971" s="4"/>
      <c r="L6971" s="4"/>
    </row>
    <row r="6972" spans="11:12">
      <c r="K6972" s="4"/>
      <c r="L6972" s="4"/>
    </row>
    <row r="6973" spans="11:12">
      <c r="K6973" s="4"/>
      <c r="L6973" s="4"/>
    </row>
    <row r="6974" spans="11:12">
      <c r="K6974" s="4"/>
      <c r="L6974" s="4"/>
    </row>
    <row r="6975" spans="11:12">
      <c r="K6975" s="4"/>
      <c r="L6975" s="4"/>
    </row>
    <row r="6976" spans="11:12">
      <c r="K6976" s="4"/>
      <c r="L6976" s="4"/>
    </row>
    <row r="6977" spans="11:12">
      <c r="K6977" s="4"/>
      <c r="L6977" s="4"/>
    </row>
    <row r="6978" spans="11:12">
      <c r="K6978" s="4"/>
      <c r="L6978" s="4"/>
    </row>
    <row r="6979" spans="11:12">
      <c r="K6979" s="4"/>
      <c r="L6979" s="4"/>
    </row>
    <row r="6980" spans="11:12">
      <c r="K6980" s="4"/>
      <c r="L6980" s="4"/>
    </row>
    <row r="6981" spans="11:12">
      <c r="K6981" s="4"/>
      <c r="L6981" s="4"/>
    </row>
    <row r="6982" spans="11:12">
      <c r="K6982" s="4"/>
      <c r="L6982" s="4"/>
    </row>
    <row r="6983" spans="11:12">
      <c r="K6983" s="4"/>
      <c r="L6983" s="4"/>
    </row>
    <row r="6984" spans="11:12">
      <c r="K6984" s="4"/>
      <c r="L6984" s="4"/>
    </row>
    <row r="6985" spans="11:12">
      <c r="K6985" s="4"/>
      <c r="L6985" s="4"/>
    </row>
    <row r="6986" spans="11:12">
      <c r="K6986" s="4"/>
      <c r="L6986" s="4"/>
    </row>
    <row r="6987" spans="11:12">
      <c r="K6987" s="4"/>
      <c r="L6987" s="4"/>
    </row>
    <row r="6988" spans="11:12">
      <c r="K6988" s="4"/>
      <c r="L6988" s="4"/>
    </row>
    <row r="6989" spans="11:12">
      <c r="K6989" s="4"/>
      <c r="L6989" s="4"/>
    </row>
    <row r="6990" spans="11:12">
      <c r="K6990" s="4"/>
      <c r="L6990" s="4"/>
    </row>
    <row r="6991" spans="11:12">
      <c r="K6991" s="4"/>
      <c r="L6991" s="4"/>
    </row>
    <row r="6992" spans="11:12">
      <c r="K6992" s="4"/>
      <c r="L6992" s="4"/>
    </row>
    <row r="6993" spans="11:12">
      <c r="K6993" s="4"/>
      <c r="L6993" s="4"/>
    </row>
    <row r="6994" spans="11:12">
      <c r="K6994" s="4"/>
      <c r="L6994" s="4"/>
    </row>
    <row r="6995" spans="11:12">
      <c r="K6995" s="4"/>
      <c r="L6995" s="4"/>
    </row>
    <row r="6996" spans="11:12">
      <c r="K6996" s="4"/>
      <c r="L6996" s="4"/>
    </row>
    <row r="6997" spans="11:12">
      <c r="K6997" s="4"/>
      <c r="L6997" s="4"/>
    </row>
    <row r="6998" spans="11:12">
      <c r="K6998" s="4"/>
      <c r="L6998" s="4"/>
    </row>
    <row r="6999" spans="11:12">
      <c r="K6999" s="4"/>
      <c r="L6999" s="4"/>
    </row>
    <row r="7000" spans="11:12">
      <c r="K7000" s="4"/>
      <c r="L7000" s="4"/>
    </row>
    <row r="7001" spans="11:12">
      <c r="K7001" s="4"/>
      <c r="L7001" s="4"/>
    </row>
    <row r="7002" spans="11:12">
      <c r="K7002" s="4"/>
      <c r="L7002" s="4"/>
    </row>
    <row r="7003" spans="11:12">
      <c r="K7003" s="4"/>
      <c r="L7003" s="4"/>
    </row>
    <row r="7004" spans="11:12">
      <c r="K7004" s="4"/>
      <c r="L7004" s="4"/>
    </row>
    <row r="7005" spans="11:12">
      <c r="K7005" s="4"/>
      <c r="L7005" s="4"/>
    </row>
    <row r="7006" spans="11:12">
      <c r="K7006" s="4"/>
      <c r="L7006" s="4"/>
    </row>
    <row r="7007" spans="11:12">
      <c r="K7007" s="4"/>
      <c r="L7007" s="4"/>
    </row>
    <row r="7008" spans="11:12">
      <c r="K7008" s="4"/>
      <c r="L7008" s="4"/>
    </row>
    <row r="7009" spans="11:12">
      <c r="K7009" s="4"/>
      <c r="L7009" s="4"/>
    </row>
    <row r="7010" spans="11:12">
      <c r="K7010" s="4"/>
      <c r="L7010" s="4"/>
    </row>
    <row r="7011" spans="11:12">
      <c r="K7011" s="4"/>
      <c r="L7011" s="4"/>
    </row>
    <row r="7012" spans="11:12">
      <c r="K7012" s="4"/>
      <c r="L7012" s="4"/>
    </row>
    <row r="7013" spans="11:12">
      <c r="K7013" s="4"/>
      <c r="L7013" s="4"/>
    </row>
    <row r="7014" spans="11:12">
      <c r="K7014" s="4"/>
      <c r="L7014" s="4"/>
    </row>
    <row r="7015" spans="11:12">
      <c r="K7015" s="4"/>
      <c r="L7015" s="4"/>
    </row>
    <row r="7016" spans="11:12">
      <c r="K7016" s="4"/>
      <c r="L7016" s="4"/>
    </row>
    <row r="7017" spans="11:12">
      <c r="K7017" s="4"/>
      <c r="L7017" s="4"/>
    </row>
    <row r="7018" spans="11:12">
      <c r="K7018" s="4"/>
      <c r="L7018" s="4"/>
    </row>
    <row r="7019" spans="11:12">
      <c r="K7019" s="4"/>
      <c r="L7019" s="4"/>
    </row>
    <row r="7020" spans="11:12">
      <c r="K7020" s="4"/>
      <c r="L7020" s="4"/>
    </row>
    <row r="7021" spans="11:12">
      <c r="K7021" s="4"/>
      <c r="L7021" s="4"/>
    </row>
    <row r="7022" spans="11:12">
      <c r="K7022" s="4"/>
      <c r="L7022" s="4"/>
    </row>
    <row r="7023" spans="11:12">
      <c r="K7023" s="4"/>
      <c r="L7023" s="4"/>
    </row>
    <row r="7024" spans="11:12">
      <c r="K7024" s="4"/>
      <c r="L7024" s="4"/>
    </row>
    <row r="7025" spans="11:12">
      <c r="K7025" s="4"/>
      <c r="L7025" s="4"/>
    </row>
    <row r="7026" spans="11:12">
      <c r="K7026" s="4"/>
      <c r="L7026" s="4"/>
    </row>
    <row r="7027" spans="11:12">
      <c r="K7027" s="4"/>
      <c r="L7027" s="4"/>
    </row>
    <row r="7028" spans="11:12">
      <c r="K7028" s="4"/>
      <c r="L7028" s="4"/>
    </row>
    <row r="7029" spans="11:12">
      <c r="K7029" s="4"/>
      <c r="L7029" s="4"/>
    </row>
    <row r="7030" spans="11:12">
      <c r="K7030" s="4"/>
      <c r="L7030" s="4"/>
    </row>
    <row r="7031" spans="11:12">
      <c r="K7031" s="4"/>
      <c r="L7031" s="4"/>
    </row>
    <row r="7032" spans="11:12">
      <c r="K7032" s="4"/>
      <c r="L7032" s="4"/>
    </row>
    <row r="7033" spans="11:12">
      <c r="K7033" s="4"/>
      <c r="L7033" s="4"/>
    </row>
    <row r="7034" spans="11:12">
      <c r="K7034" s="4"/>
      <c r="L7034" s="4"/>
    </row>
    <row r="7035" spans="11:12">
      <c r="K7035" s="4"/>
      <c r="L7035" s="4"/>
    </row>
    <row r="7036" spans="11:12">
      <c r="K7036" s="4"/>
      <c r="L7036" s="4"/>
    </row>
    <row r="7037" spans="11:12">
      <c r="K7037" s="4"/>
      <c r="L7037" s="4"/>
    </row>
    <row r="7038" spans="11:12">
      <c r="K7038" s="4"/>
      <c r="L7038" s="4"/>
    </row>
    <row r="7039" spans="11:12">
      <c r="K7039" s="4"/>
      <c r="L7039" s="4"/>
    </row>
    <row r="7040" spans="11:12">
      <c r="K7040" s="4"/>
      <c r="L7040" s="4"/>
    </row>
    <row r="7041" spans="11:12">
      <c r="K7041" s="4"/>
      <c r="L7041" s="4"/>
    </row>
    <row r="7042" spans="11:12">
      <c r="K7042" s="4"/>
      <c r="L7042" s="4"/>
    </row>
    <row r="7043" spans="11:12">
      <c r="K7043" s="4"/>
      <c r="L7043" s="4"/>
    </row>
    <row r="7044" spans="11:12">
      <c r="K7044" s="4"/>
      <c r="L7044" s="4"/>
    </row>
    <row r="7045" spans="11:12">
      <c r="K7045" s="4"/>
      <c r="L7045" s="4"/>
    </row>
    <row r="7046" spans="11:12">
      <c r="K7046" s="4"/>
      <c r="L7046" s="4"/>
    </row>
    <row r="7047" spans="11:12">
      <c r="K7047" s="4"/>
      <c r="L7047" s="4"/>
    </row>
    <row r="7048" spans="11:12">
      <c r="K7048" s="4"/>
      <c r="L7048" s="4"/>
    </row>
    <row r="7049" spans="11:12">
      <c r="K7049" s="4"/>
      <c r="L7049" s="4"/>
    </row>
    <row r="7050" spans="11:12">
      <c r="K7050" s="4"/>
      <c r="L7050" s="4"/>
    </row>
    <row r="7051" spans="11:12">
      <c r="K7051" s="4"/>
      <c r="L7051" s="4"/>
    </row>
    <row r="7052" spans="11:12">
      <c r="K7052" s="4"/>
      <c r="L7052" s="4"/>
    </row>
    <row r="7053" spans="11:12">
      <c r="K7053" s="4"/>
      <c r="L7053" s="4"/>
    </row>
    <row r="7054" spans="11:12">
      <c r="K7054" s="4"/>
      <c r="L7054" s="4"/>
    </row>
    <row r="7055" spans="11:12">
      <c r="K7055" s="4"/>
      <c r="L7055" s="4"/>
    </row>
    <row r="7056" spans="11:12">
      <c r="K7056" s="4"/>
      <c r="L7056" s="4"/>
    </row>
    <row r="7057" spans="11:12">
      <c r="K7057" s="4"/>
      <c r="L7057" s="4"/>
    </row>
    <row r="7058" spans="11:12">
      <c r="K7058" s="4"/>
      <c r="L7058" s="4"/>
    </row>
    <row r="7059" spans="11:12">
      <c r="K7059" s="4"/>
      <c r="L7059" s="4"/>
    </row>
    <row r="7060" spans="11:12">
      <c r="K7060" s="4"/>
      <c r="L7060" s="4"/>
    </row>
    <row r="7061" spans="11:12">
      <c r="K7061" s="4"/>
      <c r="L7061" s="4"/>
    </row>
    <row r="7062" spans="11:12">
      <c r="K7062" s="4"/>
      <c r="L7062" s="4"/>
    </row>
    <row r="7063" spans="11:12">
      <c r="K7063" s="4"/>
      <c r="L7063" s="4"/>
    </row>
    <row r="7064" spans="11:12">
      <c r="K7064" s="4"/>
      <c r="L7064" s="4"/>
    </row>
    <row r="7065" spans="11:12">
      <c r="K7065" s="4"/>
      <c r="L7065" s="4"/>
    </row>
    <row r="7066" spans="11:12">
      <c r="K7066" s="4"/>
      <c r="L7066" s="4"/>
    </row>
    <row r="7067" spans="11:12">
      <c r="K7067" s="4"/>
      <c r="L7067" s="4"/>
    </row>
    <row r="7068" spans="11:12">
      <c r="K7068" s="4"/>
      <c r="L7068" s="4"/>
    </row>
    <row r="7069" spans="11:12">
      <c r="K7069" s="4"/>
      <c r="L7069" s="4"/>
    </row>
    <row r="7070" spans="11:12">
      <c r="K7070" s="4"/>
      <c r="L7070" s="4"/>
    </row>
    <row r="7071" spans="11:12">
      <c r="K7071" s="4"/>
      <c r="L7071" s="4"/>
    </row>
    <row r="7072" spans="11:12">
      <c r="K7072" s="4"/>
      <c r="L7072" s="4"/>
    </row>
    <row r="7073" spans="11:12">
      <c r="K7073" s="4"/>
      <c r="L7073" s="4"/>
    </row>
    <row r="7074" spans="11:12">
      <c r="K7074" s="4"/>
      <c r="L7074" s="4"/>
    </row>
    <row r="7075" spans="11:12">
      <c r="K7075" s="4"/>
      <c r="L7075" s="4"/>
    </row>
    <row r="7076" spans="11:12">
      <c r="K7076" s="4"/>
      <c r="L7076" s="4"/>
    </row>
    <row r="7077" spans="11:12">
      <c r="K7077" s="4"/>
      <c r="L7077" s="4"/>
    </row>
    <row r="7078" spans="11:12">
      <c r="K7078" s="4"/>
      <c r="L7078" s="4"/>
    </row>
    <row r="7079" spans="11:12">
      <c r="K7079" s="4"/>
      <c r="L7079" s="4"/>
    </row>
    <row r="7080" spans="11:12">
      <c r="K7080" s="4"/>
      <c r="L7080" s="4"/>
    </row>
    <row r="7081" spans="11:12">
      <c r="K7081" s="4"/>
      <c r="L7081" s="4"/>
    </row>
    <row r="7082" spans="11:12">
      <c r="K7082" s="4"/>
      <c r="L7082" s="4"/>
    </row>
    <row r="7083" spans="11:12">
      <c r="K7083" s="4"/>
      <c r="L7083" s="4"/>
    </row>
    <row r="7084" spans="11:12">
      <c r="K7084" s="4"/>
      <c r="L7084" s="4"/>
    </row>
    <row r="7085" spans="11:12">
      <c r="K7085" s="4"/>
      <c r="L7085" s="4"/>
    </row>
    <row r="7086" spans="11:12">
      <c r="K7086" s="4"/>
      <c r="L7086" s="4"/>
    </row>
    <row r="7087" spans="11:12">
      <c r="K7087" s="4"/>
      <c r="L7087" s="4"/>
    </row>
    <row r="7088" spans="11:12">
      <c r="K7088" s="4"/>
      <c r="L7088" s="4"/>
    </row>
    <row r="7089" spans="11:12">
      <c r="K7089" s="4"/>
      <c r="L7089" s="4"/>
    </row>
    <row r="7090" spans="11:12">
      <c r="K7090" s="4"/>
      <c r="L7090" s="4"/>
    </row>
    <row r="7091" spans="11:12">
      <c r="K7091" s="4"/>
      <c r="L7091" s="4"/>
    </row>
    <row r="7092" spans="11:12">
      <c r="K7092" s="4"/>
      <c r="L7092" s="4"/>
    </row>
    <row r="7093" spans="11:12">
      <c r="K7093" s="4"/>
      <c r="L7093" s="4"/>
    </row>
    <row r="7094" spans="11:12">
      <c r="K7094" s="4"/>
      <c r="L7094" s="4"/>
    </row>
    <row r="7095" spans="11:12">
      <c r="K7095" s="4"/>
      <c r="L7095" s="4"/>
    </row>
    <row r="7096" spans="11:12">
      <c r="K7096" s="4"/>
      <c r="L7096" s="4"/>
    </row>
    <row r="7097" spans="11:12">
      <c r="K7097" s="4"/>
      <c r="L7097" s="4"/>
    </row>
    <row r="7098" spans="11:12">
      <c r="K7098" s="4"/>
      <c r="L7098" s="4"/>
    </row>
    <row r="7099" spans="11:12">
      <c r="K7099" s="4"/>
      <c r="L7099" s="4"/>
    </row>
    <row r="7100" spans="11:12">
      <c r="K7100" s="4"/>
      <c r="L7100" s="4"/>
    </row>
    <row r="7101" spans="11:12">
      <c r="K7101" s="4"/>
      <c r="L7101" s="4"/>
    </row>
    <row r="7102" spans="11:12">
      <c r="K7102" s="4"/>
      <c r="L7102" s="4"/>
    </row>
    <row r="7103" spans="11:12">
      <c r="K7103" s="4"/>
      <c r="L7103" s="4"/>
    </row>
    <row r="7104" spans="11:12">
      <c r="K7104" s="4"/>
      <c r="L7104" s="4"/>
    </row>
    <row r="7105" spans="11:12">
      <c r="K7105" s="4"/>
      <c r="L7105" s="4"/>
    </row>
    <row r="7106" spans="11:12">
      <c r="K7106" s="4"/>
      <c r="L7106" s="4"/>
    </row>
    <row r="7107" spans="11:12">
      <c r="K7107" s="4"/>
      <c r="L7107" s="4"/>
    </row>
    <row r="7108" spans="11:12">
      <c r="K7108" s="4"/>
      <c r="L7108" s="4"/>
    </row>
    <row r="7109" spans="11:12">
      <c r="K7109" s="4"/>
      <c r="L7109" s="4"/>
    </row>
    <row r="7110" spans="11:12">
      <c r="K7110" s="4"/>
      <c r="L7110" s="4"/>
    </row>
    <row r="7111" spans="11:12">
      <c r="K7111" s="4"/>
      <c r="L7111" s="4"/>
    </row>
    <row r="7112" spans="11:12">
      <c r="K7112" s="4"/>
      <c r="L7112" s="4"/>
    </row>
    <row r="7113" spans="11:12">
      <c r="K7113" s="4"/>
      <c r="L7113" s="4"/>
    </row>
    <row r="7114" spans="11:12">
      <c r="K7114" s="4"/>
      <c r="L7114" s="4"/>
    </row>
    <row r="7115" spans="11:12">
      <c r="K7115" s="4"/>
      <c r="L7115" s="4"/>
    </row>
    <row r="7116" spans="11:12">
      <c r="K7116" s="4"/>
      <c r="L7116" s="4"/>
    </row>
    <row r="7117" spans="11:12">
      <c r="K7117" s="4"/>
      <c r="L7117" s="4"/>
    </row>
    <row r="7118" spans="11:12">
      <c r="K7118" s="4"/>
      <c r="L7118" s="4"/>
    </row>
    <row r="7119" spans="11:12">
      <c r="K7119" s="4"/>
      <c r="L7119" s="4"/>
    </row>
    <row r="7120" spans="11:12">
      <c r="K7120" s="4"/>
      <c r="L7120" s="4"/>
    </row>
    <row r="7121" spans="11:12">
      <c r="K7121" s="4"/>
      <c r="L7121" s="4"/>
    </row>
    <row r="7122" spans="11:12">
      <c r="K7122" s="4"/>
      <c r="L7122" s="4"/>
    </row>
    <row r="7123" spans="11:12">
      <c r="K7123" s="4"/>
      <c r="L7123" s="4"/>
    </row>
    <row r="7124" spans="11:12">
      <c r="K7124" s="4"/>
      <c r="L7124" s="4"/>
    </row>
    <row r="7125" spans="11:12">
      <c r="K7125" s="4"/>
      <c r="L7125" s="4"/>
    </row>
    <row r="7126" spans="11:12">
      <c r="K7126" s="4"/>
      <c r="L7126" s="4"/>
    </row>
    <row r="7127" spans="11:12">
      <c r="K7127" s="4"/>
      <c r="L7127" s="4"/>
    </row>
    <row r="7128" spans="11:12">
      <c r="K7128" s="4"/>
      <c r="L7128" s="4"/>
    </row>
    <row r="7129" spans="11:12">
      <c r="K7129" s="4"/>
      <c r="L7129" s="4"/>
    </row>
    <row r="7130" spans="11:12">
      <c r="K7130" s="4"/>
      <c r="L7130" s="4"/>
    </row>
    <row r="7131" spans="11:12">
      <c r="K7131" s="4"/>
      <c r="L7131" s="4"/>
    </row>
    <row r="7132" spans="11:12">
      <c r="K7132" s="4"/>
      <c r="L7132" s="4"/>
    </row>
    <row r="7133" spans="11:12">
      <c r="K7133" s="4"/>
      <c r="L7133" s="4"/>
    </row>
    <row r="7134" spans="11:12">
      <c r="K7134" s="4"/>
      <c r="L7134" s="4"/>
    </row>
    <row r="7135" spans="11:12">
      <c r="K7135" s="4"/>
      <c r="L7135" s="4"/>
    </row>
    <row r="7136" spans="11:12">
      <c r="K7136" s="4"/>
      <c r="L7136" s="4"/>
    </row>
    <row r="7137" spans="11:12">
      <c r="K7137" s="4"/>
      <c r="L7137" s="4"/>
    </row>
    <row r="7138" spans="11:12">
      <c r="K7138" s="4"/>
      <c r="L7138" s="4"/>
    </row>
    <row r="7139" spans="11:12">
      <c r="K7139" s="4"/>
      <c r="L7139" s="4"/>
    </row>
    <row r="7140" spans="11:12">
      <c r="K7140" s="4"/>
      <c r="L7140" s="4"/>
    </row>
    <row r="7141" spans="11:12">
      <c r="K7141" s="4"/>
      <c r="L7141" s="4"/>
    </row>
    <row r="7142" spans="11:12">
      <c r="K7142" s="4"/>
      <c r="L7142" s="4"/>
    </row>
    <row r="7143" spans="11:12">
      <c r="K7143" s="4"/>
      <c r="L7143" s="4"/>
    </row>
    <row r="7144" spans="11:12">
      <c r="K7144" s="4"/>
      <c r="L7144" s="4"/>
    </row>
    <row r="7145" spans="11:12">
      <c r="K7145" s="4"/>
      <c r="L7145" s="4"/>
    </row>
    <row r="7146" spans="11:12">
      <c r="K7146" s="4"/>
      <c r="L7146" s="4"/>
    </row>
    <row r="7147" spans="11:12">
      <c r="K7147" s="4"/>
      <c r="L7147" s="4"/>
    </row>
    <row r="7148" spans="11:12">
      <c r="K7148" s="4"/>
      <c r="L7148" s="4"/>
    </row>
    <row r="7149" spans="11:12">
      <c r="K7149" s="4"/>
      <c r="L7149" s="4"/>
    </row>
    <row r="7150" spans="11:12">
      <c r="K7150" s="4"/>
      <c r="L7150" s="4"/>
    </row>
    <row r="7151" spans="11:12">
      <c r="K7151" s="4"/>
      <c r="L715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4"/>
  <dimension ref="A1:I112"/>
  <sheetViews>
    <sheetView tabSelected="1" topLeftCell="A28" zoomScale="235" zoomScaleNormal="235" workbookViewId="0">
      <selection activeCell="C37" sqref="C37"/>
    </sheetView>
  </sheetViews>
  <sheetFormatPr defaultColWidth="5" defaultRowHeight="10.5"/>
  <cols>
    <col min="1" max="1" width="3.5703125" style="44" bestFit="1" customWidth="1"/>
    <col min="2" max="2" width="8.85546875" style="44" bestFit="1" customWidth="1"/>
    <col min="3" max="3" width="6.7109375" style="45" bestFit="1" customWidth="1"/>
    <col min="4" max="4" width="12" style="44" bestFit="1" customWidth="1"/>
    <col min="5" max="5" width="74.140625" style="44" customWidth="1"/>
    <col min="6" max="16384" width="5" style="44"/>
  </cols>
  <sheetData>
    <row r="1" spans="1:9">
      <c r="A1" s="156" t="s">
        <v>135</v>
      </c>
      <c r="B1" s="156" t="s">
        <v>137</v>
      </c>
      <c r="C1" s="157" t="s">
        <v>138</v>
      </c>
      <c r="D1" s="156" t="s">
        <v>139</v>
      </c>
      <c r="E1" s="158" t="s">
        <v>136</v>
      </c>
    </row>
    <row r="2" spans="1:9" ht="12">
      <c r="A2" s="156">
        <v>1</v>
      </c>
      <c r="B2" s="156" t="s">
        <v>9</v>
      </c>
      <c r="C2" s="159">
        <v>4687</v>
      </c>
      <c r="D2" s="156" t="s">
        <v>8</v>
      </c>
      <c r="E2" s="158" t="s">
        <v>140</v>
      </c>
    </row>
    <row r="3" spans="1:9" ht="12">
      <c r="A3" s="156">
        <v>2</v>
      </c>
      <c r="B3" s="156" t="s">
        <v>10</v>
      </c>
      <c r="C3" s="159">
        <v>16283</v>
      </c>
      <c r="D3" s="156" t="s">
        <v>7</v>
      </c>
      <c r="E3" s="158" t="s">
        <v>141</v>
      </c>
    </row>
    <row r="4" spans="1:9" ht="12">
      <c r="A4" s="156">
        <v>3</v>
      </c>
      <c r="B4" s="156" t="s">
        <v>11</v>
      </c>
      <c r="C4" s="159">
        <v>21642</v>
      </c>
      <c r="D4" s="156" t="s">
        <v>7</v>
      </c>
      <c r="E4" s="158" t="s">
        <v>142</v>
      </c>
    </row>
    <row r="5" spans="1:9" ht="12">
      <c r="A5" s="156">
        <v>4</v>
      </c>
      <c r="B5" s="156" t="s">
        <v>12</v>
      </c>
      <c r="C5" s="159">
        <v>5085</v>
      </c>
      <c r="D5" s="156" t="s">
        <v>8</v>
      </c>
      <c r="E5" s="158" t="s">
        <v>143</v>
      </c>
    </row>
    <row r="6" spans="1:9" ht="12">
      <c r="A6" s="156">
        <v>5</v>
      </c>
      <c r="B6" s="156" t="s">
        <v>299</v>
      </c>
      <c r="C6" s="160">
        <v>0.45</v>
      </c>
      <c r="D6" s="156" t="s">
        <v>0</v>
      </c>
      <c r="E6" s="158" t="s">
        <v>144</v>
      </c>
    </row>
    <row r="7" spans="1:9" ht="12">
      <c r="A7" s="156">
        <v>6</v>
      </c>
      <c r="B7" s="156" t="s">
        <v>204</v>
      </c>
      <c r="C7" s="160">
        <v>0.95</v>
      </c>
      <c r="D7" s="156" t="s">
        <v>0</v>
      </c>
      <c r="E7" s="158" t="s">
        <v>173</v>
      </c>
      <c r="F7" s="161"/>
    </row>
    <row r="8" spans="1:9" ht="12">
      <c r="A8" s="156">
        <v>7</v>
      </c>
      <c r="B8" s="156" t="s">
        <v>205</v>
      </c>
      <c r="C8" s="160">
        <v>0.85</v>
      </c>
      <c r="D8" s="156" t="s">
        <v>0</v>
      </c>
      <c r="E8" s="158" t="s">
        <v>174</v>
      </c>
    </row>
    <row r="9" spans="1:9" ht="22.5">
      <c r="A9" s="156">
        <v>8</v>
      </c>
      <c r="B9" s="156" t="s">
        <v>19</v>
      </c>
      <c r="C9" s="159">
        <v>300</v>
      </c>
      <c r="D9" s="156" t="s">
        <v>87</v>
      </c>
      <c r="E9" s="158" t="s">
        <v>206</v>
      </c>
    </row>
    <row r="10" spans="1:9" ht="21">
      <c r="A10" s="156">
        <v>9</v>
      </c>
      <c r="B10" s="156" t="s">
        <v>207</v>
      </c>
      <c r="C10" s="162">
        <v>0.2</v>
      </c>
      <c r="D10" s="156" t="s">
        <v>0</v>
      </c>
      <c r="E10" s="158" t="s">
        <v>175</v>
      </c>
    </row>
    <row r="11" spans="1:9" ht="21">
      <c r="A11" s="156">
        <v>10</v>
      </c>
      <c r="B11" s="156" t="s">
        <v>208</v>
      </c>
      <c r="C11" s="162">
        <v>1</v>
      </c>
      <c r="D11" s="156" t="s">
        <v>0</v>
      </c>
      <c r="E11" s="158" t="s">
        <v>176</v>
      </c>
    </row>
    <row r="12" spans="1:9">
      <c r="A12" s="156">
        <v>11</v>
      </c>
      <c r="B12" s="156" t="s">
        <v>2</v>
      </c>
      <c r="C12" s="162">
        <v>0.1</v>
      </c>
      <c r="D12" s="156" t="s">
        <v>0</v>
      </c>
      <c r="E12" s="158" t="s">
        <v>1</v>
      </c>
    </row>
    <row r="13" spans="1:9" ht="12">
      <c r="A13" s="156">
        <v>12</v>
      </c>
      <c r="B13" s="156" t="s">
        <v>322</v>
      </c>
      <c r="C13" s="50"/>
      <c r="D13" s="156" t="s">
        <v>323</v>
      </c>
      <c r="E13" s="158" t="s">
        <v>324</v>
      </c>
      <c r="H13" s="161"/>
      <c r="I13" s="161"/>
    </row>
    <row r="14" spans="1:9" ht="12">
      <c r="A14" s="156">
        <v>13</v>
      </c>
      <c r="B14" s="156" t="s">
        <v>209</v>
      </c>
      <c r="C14" s="162">
        <v>19.8</v>
      </c>
      <c r="D14" s="156" t="s">
        <v>38</v>
      </c>
      <c r="E14" s="158" t="s">
        <v>119</v>
      </c>
    </row>
    <row r="15" spans="1:9" ht="12">
      <c r="A15" s="156">
        <v>14</v>
      </c>
      <c r="B15" s="156" t="s">
        <v>210</v>
      </c>
      <c r="C15" s="162">
        <v>25</v>
      </c>
      <c r="D15" s="156" t="s">
        <v>38</v>
      </c>
      <c r="E15" s="158" t="s">
        <v>120</v>
      </c>
    </row>
    <row r="16" spans="1:9" ht="12">
      <c r="A16" s="156">
        <v>15</v>
      </c>
      <c r="B16" s="156" t="s">
        <v>40</v>
      </c>
      <c r="C16" s="160">
        <v>3.5</v>
      </c>
      <c r="D16" s="156" t="s">
        <v>39</v>
      </c>
      <c r="E16" s="158" t="s">
        <v>145</v>
      </c>
    </row>
    <row r="17" spans="1:9" ht="21">
      <c r="A17" s="156">
        <v>16</v>
      </c>
      <c r="B17" s="156" t="s">
        <v>211</v>
      </c>
      <c r="C17" s="50"/>
      <c r="D17" s="156" t="s">
        <v>0</v>
      </c>
      <c r="E17" s="158" t="s">
        <v>284</v>
      </c>
    </row>
    <row r="18" spans="1:9" ht="21">
      <c r="A18" s="156">
        <v>17</v>
      </c>
      <c r="B18" s="156" t="s">
        <v>212</v>
      </c>
      <c r="C18" s="160">
        <v>0</v>
      </c>
      <c r="D18" s="156" t="s">
        <v>0</v>
      </c>
      <c r="E18" s="158" t="s">
        <v>285</v>
      </c>
    </row>
    <row r="19" spans="1:9">
      <c r="A19" s="156">
        <v>18</v>
      </c>
      <c r="B19" s="156" t="s">
        <v>94</v>
      </c>
      <c r="C19" s="160">
        <v>0.36</v>
      </c>
      <c r="D19" s="156" t="s">
        <v>0</v>
      </c>
      <c r="E19" s="158" t="s">
        <v>177</v>
      </c>
    </row>
    <row r="20" spans="1:9" ht="12">
      <c r="A20" s="156">
        <v>19</v>
      </c>
      <c r="B20" s="156" t="s">
        <v>213</v>
      </c>
      <c r="C20" s="159">
        <v>19550</v>
      </c>
      <c r="D20" s="156" t="s">
        <v>103</v>
      </c>
      <c r="E20" s="158" t="s">
        <v>146</v>
      </c>
      <c r="H20" s="161"/>
      <c r="I20" s="161"/>
    </row>
    <row r="21" spans="1:9" ht="12">
      <c r="A21" s="156">
        <v>20</v>
      </c>
      <c r="B21" s="156" t="s">
        <v>96</v>
      </c>
      <c r="C21" s="159">
        <v>370000</v>
      </c>
      <c r="D21" s="156" t="s">
        <v>97</v>
      </c>
      <c r="E21" s="158" t="s">
        <v>147</v>
      </c>
      <c r="H21" s="161"/>
    </row>
    <row r="22" spans="1:9" ht="12">
      <c r="A22" s="156">
        <v>21</v>
      </c>
      <c r="B22" s="156" t="s">
        <v>214</v>
      </c>
      <c r="C22" s="50"/>
      <c r="D22" s="156" t="s">
        <v>148</v>
      </c>
      <c r="E22" s="158" t="s">
        <v>318</v>
      </c>
      <c r="H22" s="163"/>
    </row>
    <row r="23" spans="1:9" ht="12">
      <c r="A23" s="156">
        <v>22</v>
      </c>
      <c r="B23" s="156" t="s">
        <v>215</v>
      </c>
      <c r="C23" s="50"/>
      <c r="D23" s="156" t="s">
        <v>148</v>
      </c>
      <c r="E23" s="158" t="s">
        <v>149</v>
      </c>
    </row>
    <row r="24" spans="1:9" ht="12">
      <c r="A24" s="156">
        <v>23</v>
      </c>
      <c r="B24" s="156" t="s">
        <v>216</v>
      </c>
      <c r="C24" s="50"/>
      <c r="D24" s="156" t="s">
        <v>148</v>
      </c>
      <c r="E24" s="158" t="s">
        <v>286</v>
      </c>
    </row>
    <row r="25" spans="1:9" ht="12">
      <c r="A25" s="156">
        <v>24</v>
      </c>
      <c r="B25" s="156" t="s">
        <v>298</v>
      </c>
      <c r="C25" s="50"/>
      <c r="D25" s="156" t="s">
        <v>148</v>
      </c>
      <c r="E25" s="158" t="s">
        <v>287</v>
      </c>
    </row>
    <row r="26" spans="1:9" ht="12">
      <c r="A26" s="156">
        <v>25</v>
      </c>
      <c r="B26" s="156" t="s">
        <v>217</v>
      </c>
      <c r="C26" s="160">
        <v>1.3</v>
      </c>
      <c r="D26" s="156" t="s">
        <v>148</v>
      </c>
      <c r="E26" s="158" t="s">
        <v>288</v>
      </c>
    </row>
    <row r="27" spans="1:9" ht="12">
      <c r="A27" s="156">
        <v>26</v>
      </c>
      <c r="B27" s="156" t="s">
        <v>274</v>
      </c>
      <c r="C27" s="160">
        <v>0.7</v>
      </c>
      <c r="D27" s="156" t="s">
        <v>148</v>
      </c>
      <c r="E27" s="158" t="s">
        <v>319</v>
      </c>
    </row>
    <row r="28" spans="1:9" ht="12">
      <c r="A28" s="156">
        <v>27</v>
      </c>
      <c r="B28" s="156" t="s">
        <v>218</v>
      </c>
      <c r="C28" s="159">
        <v>182</v>
      </c>
      <c r="D28" s="156" t="s">
        <v>86</v>
      </c>
      <c r="E28" s="158" t="s">
        <v>289</v>
      </c>
    </row>
    <row r="29" spans="1:9" ht="12">
      <c r="A29" s="156">
        <v>28</v>
      </c>
      <c r="B29" s="156" t="s">
        <v>219</v>
      </c>
      <c r="C29" s="159">
        <v>186</v>
      </c>
      <c r="D29" s="156" t="s">
        <v>86</v>
      </c>
      <c r="E29" s="158" t="s">
        <v>290</v>
      </c>
    </row>
    <row r="30" spans="1:9" ht="12">
      <c r="A30" s="156">
        <v>29</v>
      </c>
      <c r="B30" s="156" t="s">
        <v>220</v>
      </c>
      <c r="C30" s="159">
        <v>195</v>
      </c>
      <c r="D30" s="156" t="s">
        <v>86</v>
      </c>
      <c r="E30" s="158" t="s">
        <v>291</v>
      </c>
    </row>
    <row r="31" spans="1:9" ht="12">
      <c r="A31" s="156">
        <v>30</v>
      </c>
      <c r="B31" s="156" t="s">
        <v>221</v>
      </c>
      <c r="C31" s="159">
        <v>195</v>
      </c>
      <c r="D31" s="156" t="s">
        <v>86</v>
      </c>
      <c r="E31" s="158" t="s">
        <v>292</v>
      </c>
    </row>
    <row r="32" spans="1:9" ht="12">
      <c r="A32" s="156">
        <v>31</v>
      </c>
      <c r="B32" s="156" t="s">
        <v>222</v>
      </c>
      <c r="C32" s="159">
        <v>1422</v>
      </c>
      <c r="D32" s="156" t="s">
        <v>86</v>
      </c>
      <c r="E32" s="158" t="s">
        <v>293</v>
      </c>
    </row>
    <row r="33" spans="1:5" ht="12">
      <c r="A33" s="156">
        <v>32</v>
      </c>
      <c r="B33" s="156" t="s">
        <v>223</v>
      </c>
      <c r="C33" s="159">
        <v>1350</v>
      </c>
      <c r="D33" s="156" t="s">
        <v>86</v>
      </c>
      <c r="E33" s="158" t="s">
        <v>320</v>
      </c>
    </row>
    <row r="34" spans="1:5" ht="12">
      <c r="A34" s="156">
        <v>33</v>
      </c>
      <c r="B34" s="156" t="s">
        <v>300</v>
      </c>
      <c r="C34" s="159">
        <v>1350</v>
      </c>
      <c r="D34" s="156" t="s">
        <v>86</v>
      </c>
      <c r="E34" s="158" t="s">
        <v>294</v>
      </c>
    </row>
    <row r="35" spans="1:5" ht="12">
      <c r="A35" s="156">
        <v>34</v>
      </c>
      <c r="B35" s="156" t="s">
        <v>224</v>
      </c>
      <c r="C35" s="159">
        <v>37</v>
      </c>
      <c r="D35" s="156" t="s">
        <v>86</v>
      </c>
      <c r="E35" s="158" t="s">
        <v>295</v>
      </c>
    </row>
    <row r="36" spans="1:5" ht="12">
      <c r="A36" s="156">
        <v>35</v>
      </c>
      <c r="B36" s="156" t="s">
        <v>275</v>
      </c>
      <c r="C36" s="159">
        <v>168</v>
      </c>
      <c r="D36" s="156" t="s">
        <v>86</v>
      </c>
      <c r="E36" s="158" t="s">
        <v>296</v>
      </c>
    </row>
    <row r="37" spans="1:5" ht="12">
      <c r="A37" s="156">
        <v>36</v>
      </c>
      <c r="B37" s="156" t="s">
        <v>273</v>
      </c>
      <c r="C37" s="170"/>
      <c r="D37" s="156" t="s">
        <v>13</v>
      </c>
      <c r="E37" s="158" t="s">
        <v>276</v>
      </c>
    </row>
    <row r="38" spans="1:5" ht="12">
      <c r="A38" s="156">
        <v>37</v>
      </c>
      <c r="B38" s="156" t="s">
        <v>58</v>
      </c>
      <c r="C38" s="159">
        <v>22000</v>
      </c>
      <c r="D38" s="156" t="s">
        <v>41</v>
      </c>
      <c r="E38" s="158" t="s">
        <v>150</v>
      </c>
    </row>
    <row r="39" spans="1:5" ht="12">
      <c r="A39" s="156">
        <v>38</v>
      </c>
      <c r="B39" s="156" t="s">
        <v>225</v>
      </c>
      <c r="C39" s="160">
        <v>0.95</v>
      </c>
      <c r="D39" s="156" t="s">
        <v>0</v>
      </c>
      <c r="E39" s="158" t="s">
        <v>178</v>
      </c>
    </row>
    <row r="40" spans="1:5" ht="12">
      <c r="A40" s="156">
        <v>39</v>
      </c>
      <c r="B40" s="156" t="s">
        <v>226</v>
      </c>
      <c r="C40" s="160">
        <v>0.98</v>
      </c>
      <c r="D40" s="156" t="s">
        <v>0</v>
      </c>
      <c r="E40" s="158" t="s">
        <v>179</v>
      </c>
    </row>
    <row r="41" spans="1:5" ht="12">
      <c r="A41" s="156">
        <v>40</v>
      </c>
      <c r="B41" s="156" t="s">
        <v>227</v>
      </c>
      <c r="C41" s="160">
        <v>0.99</v>
      </c>
      <c r="D41" s="156" t="s">
        <v>0</v>
      </c>
      <c r="E41" s="158" t="s">
        <v>180</v>
      </c>
    </row>
    <row r="42" spans="1:5" ht="12">
      <c r="A42" s="156">
        <v>41</v>
      </c>
      <c r="B42" s="156" t="s">
        <v>228</v>
      </c>
      <c r="C42" s="50"/>
      <c r="D42" s="156" t="s">
        <v>0</v>
      </c>
      <c r="E42" s="158" t="s">
        <v>181</v>
      </c>
    </row>
    <row r="43" spans="1:5" ht="21">
      <c r="A43" s="156">
        <v>42</v>
      </c>
      <c r="B43" s="156" t="s">
        <v>229</v>
      </c>
      <c r="C43" s="160">
        <v>1</v>
      </c>
      <c r="D43" s="156" t="s">
        <v>0</v>
      </c>
      <c r="E43" s="158" t="s">
        <v>182</v>
      </c>
    </row>
    <row r="44" spans="1:5" ht="12">
      <c r="A44" s="156">
        <v>43</v>
      </c>
      <c r="B44" s="156" t="s">
        <v>230</v>
      </c>
      <c r="C44" s="160">
        <v>0.9</v>
      </c>
      <c r="D44" s="156" t="s">
        <v>0</v>
      </c>
      <c r="E44" s="158" t="s">
        <v>183</v>
      </c>
    </row>
    <row r="45" spans="1:5" ht="12">
      <c r="A45" s="156">
        <v>44</v>
      </c>
      <c r="B45" s="156" t="s">
        <v>231</v>
      </c>
      <c r="C45" s="160">
        <v>0.92</v>
      </c>
      <c r="D45" s="156" t="s">
        <v>0</v>
      </c>
      <c r="E45" s="158" t="s">
        <v>184</v>
      </c>
    </row>
    <row r="46" spans="1:5" ht="12">
      <c r="A46" s="156">
        <v>45</v>
      </c>
      <c r="B46" s="156" t="s">
        <v>232</v>
      </c>
      <c r="C46" s="50"/>
      <c r="D46" s="156" t="s">
        <v>0</v>
      </c>
      <c r="E46" s="158" t="s">
        <v>185</v>
      </c>
    </row>
    <row r="47" spans="1:5" ht="12">
      <c r="A47" s="156">
        <v>46</v>
      </c>
      <c r="B47" s="156" t="s">
        <v>233</v>
      </c>
      <c r="C47" s="160">
        <v>0.98</v>
      </c>
      <c r="D47" s="156" t="s">
        <v>0</v>
      </c>
      <c r="E47" s="158" t="s">
        <v>151</v>
      </c>
    </row>
    <row r="48" spans="1:5" ht="12">
      <c r="A48" s="156">
        <v>47</v>
      </c>
      <c r="B48" s="156" t="s">
        <v>234</v>
      </c>
      <c r="C48" s="160">
        <v>0.98</v>
      </c>
      <c r="D48" s="156" t="s">
        <v>0</v>
      </c>
      <c r="E48" s="158" t="s">
        <v>152</v>
      </c>
    </row>
    <row r="49" spans="1:5" ht="12">
      <c r="A49" s="156">
        <v>48</v>
      </c>
      <c r="B49" s="156" t="s">
        <v>235</v>
      </c>
      <c r="C49" s="160">
        <v>1</v>
      </c>
      <c r="D49" s="156" t="s">
        <v>0</v>
      </c>
      <c r="E49" s="158" t="s">
        <v>153</v>
      </c>
    </row>
    <row r="50" spans="1:5">
      <c r="A50" s="156">
        <v>49</v>
      </c>
      <c r="B50" s="156" t="s">
        <v>155</v>
      </c>
      <c r="C50" s="50"/>
      <c r="D50" s="156" t="s">
        <v>0</v>
      </c>
      <c r="E50" s="158" t="s">
        <v>154</v>
      </c>
    </row>
    <row r="51" spans="1:5" ht="12">
      <c r="A51" s="156">
        <v>50</v>
      </c>
      <c r="B51" s="156" t="s">
        <v>236</v>
      </c>
      <c r="C51" s="51"/>
      <c r="D51" s="156" t="s">
        <v>95</v>
      </c>
      <c r="E51" s="158" t="s">
        <v>156</v>
      </c>
    </row>
    <row r="52" spans="1:5" ht="12">
      <c r="A52" s="156">
        <v>51</v>
      </c>
      <c r="B52" s="156" t="s">
        <v>237</v>
      </c>
      <c r="C52" s="159">
        <v>8510</v>
      </c>
      <c r="D52" s="156" t="s">
        <v>41</v>
      </c>
      <c r="E52" s="158" t="s">
        <v>130</v>
      </c>
    </row>
    <row r="53" spans="1:5" ht="21">
      <c r="A53" s="156">
        <v>52</v>
      </c>
      <c r="B53" s="156" t="s">
        <v>238</v>
      </c>
      <c r="C53" s="159">
        <v>204</v>
      </c>
      <c r="D53" s="156" t="s">
        <v>41</v>
      </c>
      <c r="E53" s="158" t="s">
        <v>131</v>
      </c>
    </row>
    <row r="54" spans="1:5" ht="12">
      <c r="A54" s="156">
        <v>53</v>
      </c>
      <c r="B54" s="156" t="s">
        <v>239</v>
      </c>
      <c r="C54" s="159">
        <v>7765</v>
      </c>
      <c r="D54" s="156" t="s">
        <v>41</v>
      </c>
      <c r="E54" s="158" t="s">
        <v>132</v>
      </c>
    </row>
    <row r="55" spans="1:5">
      <c r="A55" s="156">
        <v>54</v>
      </c>
      <c r="B55" s="156" t="s">
        <v>133</v>
      </c>
      <c r="C55" s="164">
        <v>11.297000000000001</v>
      </c>
      <c r="D55" s="156" t="s">
        <v>157</v>
      </c>
      <c r="E55" s="158" t="s">
        <v>134</v>
      </c>
    </row>
    <row r="56" spans="1:5" ht="12">
      <c r="A56" s="156">
        <v>55</v>
      </c>
      <c r="B56" s="156" t="s">
        <v>240</v>
      </c>
      <c r="C56" s="159">
        <v>52949</v>
      </c>
      <c r="D56" s="156" t="s">
        <v>41</v>
      </c>
      <c r="E56" s="158" t="s">
        <v>186</v>
      </c>
    </row>
    <row r="57" spans="1:5" ht="12">
      <c r="A57" s="156">
        <v>56</v>
      </c>
      <c r="B57" s="156" t="s">
        <v>280</v>
      </c>
      <c r="C57" s="159">
        <v>458</v>
      </c>
      <c r="D57" s="156" t="s">
        <v>86</v>
      </c>
      <c r="E57" s="158" t="s">
        <v>279</v>
      </c>
    </row>
    <row r="58" spans="1:5" ht="12">
      <c r="A58" s="156">
        <v>57</v>
      </c>
      <c r="B58" s="156" t="s">
        <v>282</v>
      </c>
      <c r="C58" s="159">
        <v>1000</v>
      </c>
      <c r="D58" s="156" t="s">
        <v>281</v>
      </c>
      <c r="E58" s="158" t="s">
        <v>283</v>
      </c>
    </row>
    <row r="59" spans="1:5" ht="12">
      <c r="A59" s="156">
        <v>58</v>
      </c>
      <c r="B59" s="156" t="s">
        <v>277</v>
      </c>
      <c r="C59" s="52"/>
      <c r="D59" s="156" t="s">
        <v>278</v>
      </c>
      <c r="E59" s="158" t="s">
        <v>321</v>
      </c>
    </row>
    <row r="60" spans="1:5" ht="12">
      <c r="A60" s="156">
        <v>59</v>
      </c>
      <c r="B60" s="156" t="s">
        <v>110</v>
      </c>
      <c r="C60" s="165">
        <v>0</v>
      </c>
      <c r="D60" s="156" t="s">
        <v>0</v>
      </c>
      <c r="E60" s="158" t="s">
        <v>297</v>
      </c>
    </row>
    <row r="61" spans="1:5" ht="21">
      <c r="A61" s="156">
        <v>60</v>
      </c>
      <c r="B61" s="156" t="s">
        <v>111</v>
      </c>
      <c r="C61" s="165">
        <v>3</v>
      </c>
      <c r="D61" s="156" t="s">
        <v>0</v>
      </c>
      <c r="E61" s="158" t="s">
        <v>187</v>
      </c>
    </row>
    <row r="62" spans="1:5" ht="12">
      <c r="A62" s="156">
        <v>61</v>
      </c>
      <c r="B62" s="156" t="s">
        <v>243</v>
      </c>
      <c r="C62" s="164">
        <v>0.69799999999999995</v>
      </c>
      <c r="D62" s="156" t="s">
        <v>244</v>
      </c>
      <c r="E62" s="158" t="s">
        <v>242</v>
      </c>
    </row>
    <row r="63" spans="1:5" ht="12">
      <c r="A63" s="156">
        <v>62</v>
      </c>
      <c r="B63" s="156" t="s">
        <v>214</v>
      </c>
      <c r="C63" s="166">
        <f>C22</f>
        <v>0</v>
      </c>
      <c r="D63" s="156" t="s">
        <v>148</v>
      </c>
      <c r="E63" s="158" t="s">
        <v>318</v>
      </c>
    </row>
    <row r="64" spans="1:5" ht="12">
      <c r="A64" s="156">
        <v>63</v>
      </c>
      <c r="B64" s="156" t="s">
        <v>215</v>
      </c>
      <c r="C64" s="166">
        <f>C23</f>
        <v>0</v>
      </c>
      <c r="D64" s="156" t="s">
        <v>148</v>
      </c>
      <c r="E64" s="158" t="s">
        <v>149</v>
      </c>
    </row>
    <row r="65" spans="1:5" ht="12">
      <c r="A65" s="156">
        <v>64</v>
      </c>
      <c r="B65" s="156" t="s">
        <v>216</v>
      </c>
      <c r="C65" s="166">
        <f>C24</f>
        <v>0</v>
      </c>
      <c r="D65" s="156" t="s">
        <v>148</v>
      </c>
      <c r="E65" s="158" t="s">
        <v>286</v>
      </c>
    </row>
    <row r="66" spans="1:5" ht="12">
      <c r="A66" s="156">
        <v>65</v>
      </c>
      <c r="B66" s="156" t="s">
        <v>298</v>
      </c>
      <c r="C66" s="166">
        <f>C25</f>
        <v>0</v>
      </c>
      <c r="D66" s="156" t="s">
        <v>148</v>
      </c>
      <c r="E66" s="158" t="s">
        <v>287</v>
      </c>
    </row>
    <row r="67" spans="1:5" ht="12">
      <c r="A67" s="156">
        <v>66</v>
      </c>
      <c r="B67" s="156" t="s">
        <v>217</v>
      </c>
      <c r="C67" s="166">
        <f t="shared" ref="C67:C68" si="0">C26</f>
        <v>1.3</v>
      </c>
      <c r="D67" s="156" t="s">
        <v>148</v>
      </c>
      <c r="E67" s="158" t="s">
        <v>288</v>
      </c>
    </row>
    <row r="68" spans="1:5" ht="12">
      <c r="A68" s="156">
        <v>67</v>
      </c>
      <c r="B68" s="156" t="s">
        <v>274</v>
      </c>
      <c r="C68" s="166">
        <f t="shared" si="0"/>
        <v>0.7</v>
      </c>
      <c r="D68" s="156" t="s">
        <v>148</v>
      </c>
      <c r="E68" s="158" t="s">
        <v>319</v>
      </c>
    </row>
    <row r="69" spans="1:5" ht="21">
      <c r="A69" s="156">
        <v>68</v>
      </c>
      <c r="B69" s="156" t="s">
        <v>245</v>
      </c>
      <c r="C69" s="167">
        <f>ROUND(U!F14,1)</f>
        <v>165.7</v>
      </c>
      <c r="D69" s="156" t="s">
        <v>13</v>
      </c>
      <c r="E69" s="158" t="s">
        <v>188</v>
      </c>
    </row>
    <row r="70" spans="1:5" ht="12">
      <c r="A70" s="156">
        <v>69</v>
      </c>
      <c r="B70" s="156" t="s">
        <v>246</v>
      </c>
      <c r="C70" s="167">
        <f>ROUND(U!F15,1)</f>
        <v>0</v>
      </c>
      <c r="D70" s="156" t="s">
        <v>13</v>
      </c>
      <c r="E70" s="158" t="s">
        <v>158</v>
      </c>
    </row>
    <row r="71" spans="1:5" ht="12">
      <c r="A71" s="156">
        <v>70</v>
      </c>
      <c r="B71" s="156" t="s">
        <v>247</v>
      </c>
      <c r="C71" s="168">
        <f>ROUND(U!F16,0)</f>
        <v>0</v>
      </c>
      <c r="D71" s="156" t="s">
        <v>13</v>
      </c>
      <c r="E71" s="158" t="s">
        <v>159</v>
      </c>
    </row>
    <row r="72" spans="1:5" ht="12">
      <c r="A72" s="156">
        <v>71</v>
      </c>
      <c r="B72" s="156" t="s">
        <v>248</v>
      </c>
      <c r="C72" s="167">
        <f>ROUND(U!F17,1)</f>
        <v>165.7</v>
      </c>
      <c r="D72" s="156" t="s">
        <v>13</v>
      </c>
      <c r="E72" s="158" t="s">
        <v>160</v>
      </c>
    </row>
    <row r="73" spans="1:5" ht="21">
      <c r="A73" s="156">
        <v>72</v>
      </c>
      <c r="B73" s="156" t="s">
        <v>249</v>
      </c>
      <c r="C73" s="169">
        <f>ROUND((D!$C$12*D!$C$13/$C$3*$C$5*D!$C$3)/3600,3)</f>
        <v>0</v>
      </c>
      <c r="D73" s="156" t="s">
        <v>172</v>
      </c>
      <c r="E73" s="158" t="s">
        <v>161</v>
      </c>
    </row>
    <row r="74" spans="1:5" ht="12">
      <c r="A74" s="156">
        <v>73</v>
      </c>
      <c r="B74" s="156" t="s">
        <v>250</v>
      </c>
      <c r="C74" s="167">
        <f>ROUND(1200*((D!$C$12*D!$C$13/$C$3*$C$5*D!$C$3)/3600+C19*(1-C17)*C20/3600),1)</f>
        <v>2346</v>
      </c>
      <c r="D74" s="156" t="s">
        <v>13</v>
      </c>
      <c r="E74" s="158" t="s">
        <v>162</v>
      </c>
    </row>
    <row r="75" spans="1:5" ht="12">
      <c r="A75" s="156">
        <v>74</v>
      </c>
      <c r="B75" s="156" t="s">
        <v>251</v>
      </c>
      <c r="C75" s="168">
        <f>ROUND(SUM(Q!D16:O16),0)</f>
        <v>3813</v>
      </c>
      <c r="D75" s="156" t="s">
        <v>108</v>
      </c>
      <c r="E75" s="158" t="s">
        <v>163</v>
      </c>
    </row>
    <row r="76" spans="1:5" ht="12">
      <c r="A76" s="156">
        <v>75</v>
      </c>
      <c r="B76" s="156" t="s">
        <v>252</v>
      </c>
      <c r="C76" s="168">
        <f>ROUND(SUM(Q!D33:O33),0)</f>
        <v>3752</v>
      </c>
      <c r="D76" s="156" t="s">
        <v>108</v>
      </c>
      <c r="E76" s="158" t="s">
        <v>164</v>
      </c>
    </row>
    <row r="77" spans="1:5" ht="12">
      <c r="A77" s="156">
        <v>76</v>
      </c>
      <c r="B77" s="156" t="s">
        <v>253</v>
      </c>
      <c r="C77" s="166">
        <f>ROUND(E!C2,2)</f>
        <v>15.36</v>
      </c>
      <c r="D77" s="156" t="s">
        <v>157</v>
      </c>
      <c r="E77" s="158" t="s">
        <v>165</v>
      </c>
    </row>
    <row r="78" spans="1:5" ht="12">
      <c r="A78" s="156">
        <v>77</v>
      </c>
      <c r="B78" s="156" t="s">
        <v>254</v>
      </c>
      <c r="C78" s="166">
        <f>ROUND(E!C4,2)</f>
        <v>4.6900000000000004</v>
      </c>
      <c r="D78" s="156" t="s">
        <v>157</v>
      </c>
      <c r="E78" s="158" t="s">
        <v>166</v>
      </c>
    </row>
    <row r="79" spans="1:5" ht="12">
      <c r="A79" s="156">
        <v>78</v>
      </c>
      <c r="B79" s="156" t="s">
        <v>255</v>
      </c>
      <c r="C79" s="166">
        <f>ROUND(E!C3,2)</f>
        <v>11.54</v>
      </c>
      <c r="D79" s="156" t="s">
        <v>157</v>
      </c>
      <c r="E79" s="158" t="s">
        <v>167</v>
      </c>
    </row>
    <row r="80" spans="1:5" ht="12">
      <c r="A80" s="156">
        <v>79</v>
      </c>
      <c r="B80" s="156" t="s">
        <v>256</v>
      </c>
      <c r="C80" s="166">
        <f>ROUND(E!C6,2)</f>
        <v>0</v>
      </c>
      <c r="D80" s="156" t="s">
        <v>0</v>
      </c>
      <c r="E80" s="158" t="s">
        <v>168</v>
      </c>
    </row>
    <row r="81" spans="1:5" ht="12">
      <c r="A81" s="156">
        <v>80</v>
      </c>
      <c r="B81" s="156" t="s">
        <v>257</v>
      </c>
      <c r="C81" s="166">
        <f>ROUND(E!C8,2)</f>
        <v>0</v>
      </c>
      <c r="D81" s="156" t="s">
        <v>0</v>
      </c>
      <c r="E81" s="158" t="s">
        <v>169</v>
      </c>
    </row>
    <row r="82" spans="1:5" ht="12">
      <c r="A82" s="156">
        <v>81</v>
      </c>
      <c r="B82" s="156" t="s">
        <v>258</v>
      </c>
      <c r="C82" s="166">
        <f>ROUND(E!C7,2)</f>
        <v>0</v>
      </c>
      <c r="D82" s="156" t="s">
        <v>0</v>
      </c>
      <c r="E82" s="158" t="s">
        <v>170</v>
      </c>
    </row>
    <row r="83" spans="1:5" ht="24">
      <c r="A83" s="156">
        <v>82</v>
      </c>
      <c r="B83" s="156" t="s">
        <v>259</v>
      </c>
      <c r="C83" s="166">
        <f>ROUND(E!C24,2)</f>
        <v>0</v>
      </c>
      <c r="D83" s="156" t="s">
        <v>157</v>
      </c>
      <c r="E83" s="158" t="s">
        <v>189</v>
      </c>
    </row>
    <row r="84" spans="1:5" ht="12">
      <c r="A84" s="156">
        <v>83</v>
      </c>
      <c r="B84" s="156" t="s">
        <v>260</v>
      </c>
      <c r="C84" s="166">
        <f>ROUND(E!C19,2)</f>
        <v>3.52</v>
      </c>
      <c r="D84" s="156" t="s">
        <v>157</v>
      </c>
      <c r="E84" s="158" t="s">
        <v>171</v>
      </c>
    </row>
    <row r="85" spans="1:5" ht="12">
      <c r="A85" s="156">
        <v>84</v>
      </c>
      <c r="B85" s="156" t="s">
        <v>261</v>
      </c>
      <c r="C85" s="166" t="e">
        <f>ROUND(E!C9,2)</f>
        <v>#DIV/0!</v>
      </c>
      <c r="D85" s="156" t="s">
        <v>157</v>
      </c>
      <c r="E85" s="158" t="s">
        <v>190</v>
      </c>
    </row>
    <row r="86" spans="1:5" ht="21">
      <c r="A86" s="156">
        <v>85</v>
      </c>
      <c r="B86" s="156" t="s">
        <v>262</v>
      </c>
      <c r="C86" s="166" t="e">
        <f>ROUND(E!C11,2)</f>
        <v>#DIV/0!</v>
      </c>
      <c r="D86" s="156" t="s">
        <v>157</v>
      </c>
      <c r="E86" s="158" t="s">
        <v>191</v>
      </c>
    </row>
    <row r="87" spans="1:5" ht="12">
      <c r="A87" s="156">
        <v>86</v>
      </c>
      <c r="B87" s="156" t="s">
        <v>263</v>
      </c>
      <c r="C87" s="166" t="e">
        <f>ROUND(E!C10,2)</f>
        <v>#DIV/0!</v>
      </c>
      <c r="D87" s="156" t="s">
        <v>157</v>
      </c>
      <c r="E87" s="158" t="s">
        <v>192</v>
      </c>
    </row>
    <row r="88" spans="1:5" ht="12">
      <c r="A88" s="156">
        <v>87</v>
      </c>
      <c r="B88" s="156" t="s">
        <v>264</v>
      </c>
      <c r="C88" s="166">
        <f>ROUND(E!C12,2)</f>
        <v>11.3</v>
      </c>
      <c r="D88" s="156" t="s">
        <v>157</v>
      </c>
      <c r="E88" s="158" t="s">
        <v>193</v>
      </c>
    </row>
    <row r="89" spans="1:5" ht="21">
      <c r="A89" s="156">
        <v>88</v>
      </c>
      <c r="B89" s="156" t="s">
        <v>118</v>
      </c>
      <c r="C89" s="166" t="e">
        <f>ROUND(E!C26,2)</f>
        <v>#DIV/0!</v>
      </c>
      <c r="D89" s="156" t="s">
        <v>0</v>
      </c>
      <c r="E89" s="158" t="s">
        <v>194</v>
      </c>
    </row>
    <row r="90" spans="1:5" ht="12">
      <c r="A90" s="156">
        <v>89</v>
      </c>
      <c r="B90" s="156" t="s">
        <v>265</v>
      </c>
      <c r="C90" s="166" t="e">
        <f>ROUND(E!C27,2)</f>
        <v>#DIV/0!</v>
      </c>
      <c r="D90" s="156" t="s">
        <v>157</v>
      </c>
      <c r="E90" s="158" t="s">
        <v>195</v>
      </c>
    </row>
    <row r="91" spans="1:5" ht="12">
      <c r="A91" s="156">
        <v>90</v>
      </c>
      <c r="B91" s="156" t="s">
        <v>302</v>
      </c>
      <c r="C91" s="166" t="e">
        <f>ROUND(E!C29,2)</f>
        <v>#DIV/0!</v>
      </c>
      <c r="D91" s="156" t="s">
        <v>157</v>
      </c>
      <c r="E91" s="158" t="s">
        <v>301</v>
      </c>
    </row>
    <row r="92" spans="1:5" ht="21">
      <c r="A92" s="156">
        <v>91</v>
      </c>
      <c r="B92" s="156" t="s">
        <v>266</v>
      </c>
      <c r="C92" s="166" t="e">
        <f>ROUND(E!C30,2)</f>
        <v>#DIV/0!</v>
      </c>
      <c r="D92" s="156" t="s">
        <v>157</v>
      </c>
      <c r="E92" s="158" t="s">
        <v>196</v>
      </c>
    </row>
    <row r="93" spans="1:5" ht="12">
      <c r="A93" s="156">
        <v>92</v>
      </c>
      <c r="B93" s="156" t="s">
        <v>267</v>
      </c>
      <c r="C93" s="166" t="e">
        <f>ROUND(E!C28,2)</f>
        <v>#DIV/0!</v>
      </c>
      <c r="D93" s="156" t="s">
        <v>157</v>
      </c>
      <c r="E93" s="158" t="s">
        <v>197</v>
      </c>
    </row>
    <row r="94" spans="1:5" ht="21">
      <c r="A94" s="156">
        <v>93</v>
      </c>
      <c r="B94" s="156" t="s">
        <v>268</v>
      </c>
      <c r="C94" s="166" t="e">
        <f>ROUND(E!C31,2)</f>
        <v>#DIV/0!</v>
      </c>
      <c r="D94" s="156" t="s">
        <v>157</v>
      </c>
      <c r="E94" s="158" t="s">
        <v>198</v>
      </c>
    </row>
    <row r="95" spans="1:5" ht="21">
      <c r="A95" s="156">
        <v>94</v>
      </c>
      <c r="B95" s="156" t="s">
        <v>313</v>
      </c>
      <c r="C95" s="166" t="e">
        <f>ROUND(E!C15,2)</f>
        <v>#DIV/0!</v>
      </c>
      <c r="D95" s="156" t="s">
        <v>157</v>
      </c>
      <c r="E95" s="158" t="s">
        <v>199</v>
      </c>
    </row>
    <row r="96" spans="1:5" ht="21">
      <c r="A96" s="156">
        <v>95</v>
      </c>
      <c r="B96" s="156" t="s">
        <v>314</v>
      </c>
      <c r="C96" s="166" t="e">
        <f>ROUND(E!C17,2)</f>
        <v>#DIV/0!</v>
      </c>
      <c r="D96" s="156" t="s">
        <v>157</v>
      </c>
      <c r="E96" s="158" t="s">
        <v>200</v>
      </c>
    </row>
    <row r="97" spans="1:5" ht="21">
      <c r="A97" s="156">
        <v>96</v>
      </c>
      <c r="B97" s="156" t="s">
        <v>315</v>
      </c>
      <c r="C97" s="166" t="e">
        <f>ROUND(E!C16,2)</f>
        <v>#DIV/0!</v>
      </c>
      <c r="D97" s="156" t="s">
        <v>157</v>
      </c>
      <c r="E97" s="158" t="s">
        <v>201</v>
      </c>
    </row>
    <row r="98" spans="1:5" ht="21">
      <c r="A98" s="156">
        <v>97</v>
      </c>
      <c r="B98" s="156" t="s">
        <v>316</v>
      </c>
      <c r="C98" s="166">
        <f>ROUND(E!C18,2)</f>
        <v>11.3</v>
      </c>
      <c r="D98" s="156" t="s">
        <v>157</v>
      </c>
      <c r="E98" s="158" t="s">
        <v>202</v>
      </c>
    </row>
    <row r="99" spans="1:5" ht="21">
      <c r="A99" s="156">
        <v>98</v>
      </c>
      <c r="B99" s="156" t="s">
        <v>317</v>
      </c>
      <c r="C99" s="166">
        <f>ROUND(E!C19,2)</f>
        <v>3.52</v>
      </c>
      <c r="D99" s="156" t="s">
        <v>157</v>
      </c>
      <c r="E99" s="158" t="s">
        <v>203</v>
      </c>
    </row>
    <row r="100" spans="1:5" ht="12">
      <c r="A100" s="156">
        <v>99</v>
      </c>
      <c r="B100" s="156" t="s">
        <v>241</v>
      </c>
      <c r="C100" s="166">
        <f>ROUND(E!C20,2)</f>
        <v>0</v>
      </c>
      <c r="D100" s="156" t="s">
        <v>157</v>
      </c>
      <c r="E100" s="158" t="s">
        <v>312</v>
      </c>
    </row>
    <row r="101" spans="1:5" ht="21">
      <c r="A101" s="156">
        <v>100</v>
      </c>
      <c r="B101" s="156" t="s">
        <v>117</v>
      </c>
      <c r="C101" s="166" t="e">
        <f>ROUND(E!C21,2)</f>
        <v>#DIV/0!</v>
      </c>
      <c r="D101" s="156" t="s">
        <v>18</v>
      </c>
      <c r="E101" s="158" t="str">
        <f>IF(OR($C$13="",$C$17="",$C$22="",$C$23="",$C$24="",$C$24="",$C$25="",$C$37="",$C$42="",$C$46="",$C$50="",$C$51="",$C$59=""),"UWAGA: Nie wypełniono co najmniej jednej spośród komórek z definiowanym parametrem","udział odnawialnych źródeł energii w rocznym zapotrzebowaniu na energię końcową")</f>
        <v>UWAGA: Nie wypełniono co najmniej jednej spośród komórek z definiowanym parametrem</v>
      </c>
    </row>
    <row r="102" spans="1:5" ht="21">
      <c r="A102" s="156">
        <v>101</v>
      </c>
      <c r="B102" s="156" t="s">
        <v>128</v>
      </c>
      <c r="C102" s="166">
        <f>ROUND(E!C5,2)</f>
        <v>31.59</v>
      </c>
      <c r="D102" s="156" t="s">
        <v>157</v>
      </c>
      <c r="E102" s="158" t="str">
        <f>IF(OR($C$13="",$C$17="",$C$22="",$C$23="",$C$24="",$C$24="",$C$25="",$C$37="",$C$42="",$C$46="",$C$50="",$C$51="",$C$59=""),"UWAGA: Nie wypełniono co najmniej jednej spośród komórek z definiowanym parametrem","wskaźnik rocznego zapotrzebowania na nieodnawialną energię użytkową")</f>
        <v>UWAGA: Nie wypełniono co najmniej jednej spośród komórek z definiowanym parametrem</v>
      </c>
    </row>
    <row r="103" spans="1:5" ht="21">
      <c r="A103" s="156">
        <v>102</v>
      </c>
      <c r="B103" s="156" t="s">
        <v>129</v>
      </c>
      <c r="C103" s="166" t="e">
        <f>ROUND(E!C13,2)</f>
        <v>#DIV/0!</v>
      </c>
      <c r="D103" s="156" t="s">
        <v>157</v>
      </c>
      <c r="E103" s="158" t="str">
        <f>IF(OR($C$13="",$C$17="",$C$22="",$C$23="",$C$24="",$C$24="",$C$25="",$C$37="",$C$42="",$C$46="",$C$50="",$C$51="",$C$59=""),"UWAGA: Nie wypełniono co najmniej jednej spośród komórek z definiowanym parametrem","wskaźnik rocznego zapotrzebowania na nieodnawialną energię końcową")</f>
        <v>UWAGA: Nie wypełniono co najmniej jednej spośród komórek z definiowanym parametrem</v>
      </c>
    </row>
    <row r="104" spans="1:5" ht="21">
      <c r="A104" s="156">
        <v>103</v>
      </c>
      <c r="B104" s="156" t="s">
        <v>59</v>
      </c>
      <c r="C104" s="166" t="e">
        <f>ROUND(E!C32,2)</f>
        <v>#DIV/0!</v>
      </c>
      <c r="D104" s="156" t="s">
        <v>157</v>
      </c>
      <c r="E104" s="158" t="str">
        <f>IF(OR($C$13="",$C$17="",$C$22="",$C$23="",$C$24="",$C$24="",$C$25="",$C$37="",$C$42="",$C$46="",$C$50="",$C$51="",$C$59=""),"UWAGA: Nie wypełniono co najmniej jednej spośród komórek z definiowanym parametrem","wskaźnik rocznego zapotrzebowania na nieodnawialną energię pierwotną")</f>
        <v>UWAGA: Nie wypełniono co najmniej jednej spośród komórek z definiowanym parametrem</v>
      </c>
    </row>
    <row r="105" spans="1:5" ht="21">
      <c r="A105" s="156">
        <v>104</v>
      </c>
      <c r="B105" s="156" t="s">
        <v>269</v>
      </c>
      <c r="C105" s="166" t="e">
        <f>ROUND(E!C38,2)</f>
        <v>#DIV/0!</v>
      </c>
      <c r="D105" s="156" t="s">
        <v>270</v>
      </c>
      <c r="E105" s="158" t="str">
        <f>IF(OR($C$13="",$C$17="",$C$22="",$C$23="",$C$24="",$C$24="",$C$25="",$C$37="",$C$42="",$C$46="",$C$50="",$C$51="",$C$59=""),"UWAGA: Nie wypełniono co najmniej jednej spośród komórek z definiowanym parametrem","jednostkowa roczna emisja CO2")</f>
        <v>UWAGA: Nie wypełniono co najmniej jednej spośród komórek z definiowanym parametrem</v>
      </c>
    </row>
    <row r="107" spans="1:5">
      <c r="C107" s="44"/>
    </row>
    <row r="108" spans="1:5">
      <c r="C108" s="44"/>
    </row>
    <row r="109" spans="1:5">
      <c r="C109" s="44"/>
    </row>
    <row r="110" spans="1:5">
      <c r="C110" s="44"/>
    </row>
    <row r="111" spans="1:5">
      <c r="C111" s="44"/>
    </row>
    <row r="112" spans="1:5">
      <c r="C112" s="44"/>
    </row>
  </sheetData>
  <sheetProtection password="9079" sheet="1" objects="1" scenarios="1"/>
  <conditionalFormatting sqref="E101:E105">
    <cfRule type="cellIs" dxfId="0" priority="1" operator="equal">
      <formula>"UWAGA: Nie wypełniono co najmniej jednej spośród komórek z definiowanym parametrem"</formula>
    </cfRule>
  </conditionalFormatting>
  <dataValidations count="2">
    <dataValidation type="decimal" allowBlank="1" showInputMessage="1" showErrorMessage="1" sqref="C18" xr:uid="{00000000-0002-0000-0100-000000000000}">
      <formula1>0</formula1>
      <formula2>1</formula2>
    </dataValidation>
    <dataValidation type="decimal" allowBlank="1" showInputMessage="1" showErrorMessage="1" sqref="C26" xr:uid="{00000000-0002-0000-0100-000001000000}">
      <formula1>1</formula1>
      <formula2>1.3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 xr:uid="{00000000-0002-0000-0100-000002000000}">
          <x14:formula1>
            <xm:f>L!$A$2:$A$66</xm:f>
          </x14:formula1>
          <xm:sqref>C13</xm:sqref>
        </x14:dataValidation>
        <x14:dataValidation type="list" showInputMessage="1" showErrorMessage="1" xr:uid="{00000000-0002-0000-0100-000003000000}">
          <x14:formula1>
            <xm:f>L!$B$2:$B$13</xm:f>
          </x14:formula1>
          <xm:sqref>C17</xm:sqref>
        </x14:dataValidation>
        <x14:dataValidation type="list" showInputMessage="1" showErrorMessage="1" xr:uid="{00000000-0002-0000-0100-000004000000}">
          <x14:formula1>
            <xm:f>L!$C$2:$C$12</xm:f>
          </x14:formula1>
          <xm:sqref>C22</xm:sqref>
        </x14:dataValidation>
        <x14:dataValidation type="list" showInputMessage="1" showErrorMessage="1" xr:uid="{00000000-0002-0000-0100-000005000000}">
          <x14:formula1>
            <xm:f>L!$F$2:$F$4</xm:f>
          </x14:formula1>
          <xm:sqref>C25</xm:sqref>
        </x14:dataValidation>
        <x14:dataValidation type="list" showInputMessage="1" showErrorMessage="1" xr:uid="{00000000-0002-0000-0100-000006000000}">
          <x14:formula1>
            <xm:f>L!$E$2:$E$5</xm:f>
          </x14:formula1>
          <xm:sqref>C24</xm:sqref>
        </x14:dataValidation>
        <x14:dataValidation type="list" showInputMessage="1" showErrorMessage="1" xr:uid="{00000000-0002-0000-0100-000007000000}">
          <x14:formula1>
            <xm:f>L!$I$2:$I$102</xm:f>
          </x14:formula1>
          <xm:sqref>C46</xm:sqref>
        </x14:dataValidation>
        <x14:dataValidation type="list" showInputMessage="1" showErrorMessage="1" xr:uid="{00000000-0002-0000-0100-000008000000}">
          <x14:formula1>
            <xm:f>L!$J$2:$J$102</xm:f>
          </x14:formula1>
          <xm:sqref>C50</xm:sqref>
        </x14:dataValidation>
        <x14:dataValidation type="list" showInputMessage="1" showErrorMessage="1" xr:uid="{00000000-0002-0000-0100-000009000000}">
          <x14:formula1>
            <xm:f>L!$K$2:$K$22</xm:f>
          </x14:formula1>
          <xm:sqref>C51</xm:sqref>
        </x14:dataValidation>
        <x14:dataValidation type="list" showInputMessage="1" showErrorMessage="1" xr:uid="{00000000-0002-0000-0100-00000A000000}">
          <x14:formula1>
            <xm:f>L!$L$2:$L$30</xm:f>
          </x14:formula1>
          <xm:sqref>C59</xm:sqref>
        </x14:dataValidation>
        <x14:dataValidation type="list" showInputMessage="1" showErrorMessage="1" xr:uid="{00000000-0002-0000-0100-00000B000000}">
          <x14:formula1>
            <xm:f>L!$D$2:$D$5</xm:f>
          </x14:formula1>
          <xm:sqref>C23</xm:sqref>
        </x14:dataValidation>
        <x14:dataValidation type="list" showInputMessage="1" showErrorMessage="1" xr:uid="{00000000-0002-0000-0100-00000C000000}">
          <x14:formula1>
            <xm:f>L!$G$2:$G$202</xm:f>
          </x14:formula1>
          <xm:sqref>C37</xm:sqref>
        </x14:dataValidation>
        <x14:dataValidation type="list" showInputMessage="1" showErrorMessage="1" xr:uid="{00000000-0002-0000-0100-00000D000000}">
          <x14:formula1>
            <xm:f>L!$H$2:$H$102</xm:f>
          </x14:formula1>
          <xm:sqref>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I17"/>
  <sheetViews>
    <sheetView workbookViewId="0">
      <selection activeCell="G25" sqref="G25"/>
    </sheetView>
  </sheetViews>
  <sheetFormatPr defaultRowHeight="12.75"/>
  <cols>
    <col min="1" max="1" width="3.140625" customWidth="1"/>
  </cols>
  <sheetData>
    <row r="1" spans="1:9" ht="13.5" thickBo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6" t="s">
        <v>101</v>
      </c>
      <c r="C2" s="7" t="s">
        <v>4</v>
      </c>
      <c r="D2" s="7" t="s">
        <v>15</v>
      </c>
      <c r="E2" s="13" t="s">
        <v>14</v>
      </c>
      <c r="F2" s="14" t="s">
        <v>17</v>
      </c>
      <c r="G2" s="53" t="s">
        <v>16</v>
      </c>
      <c r="H2" s="7" t="s">
        <v>34</v>
      </c>
      <c r="I2" s="54" t="s">
        <v>36</v>
      </c>
    </row>
    <row r="3" spans="1:9" ht="13.5" thickBot="1">
      <c r="A3" s="1"/>
      <c r="B3" s="38"/>
      <c r="C3" s="25" t="s">
        <v>8</v>
      </c>
      <c r="D3" s="26" t="s">
        <v>3</v>
      </c>
      <c r="E3" s="27" t="s">
        <v>0</v>
      </c>
      <c r="F3" s="24" t="s">
        <v>13</v>
      </c>
      <c r="G3" s="62"/>
      <c r="H3" s="25" t="s">
        <v>35</v>
      </c>
      <c r="I3" s="63"/>
    </row>
    <row r="4" spans="1:9">
      <c r="A4" s="1"/>
      <c r="B4" s="17" t="s">
        <v>106</v>
      </c>
      <c r="C4" s="74">
        <f>D!C32</f>
        <v>1422</v>
      </c>
      <c r="D4" s="42">
        <f>D!C23</f>
        <v>0</v>
      </c>
      <c r="E4" s="10">
        <v>1</v>
      </c>
      <c r="F4" s="23">
        <f t="shared" ref="F4:F8" si="0">C4*D4*E4</f>
        <v>0</v>
      </c>
      <c r="G4" s="53"/>
      <c r="H4" s="18"/>
      <c r="I4" s="54"/>
    </row>
    <row r="5" spans="1:9">
      <c r="A5" s="1"/>
      <c r="B5" s="57" t="s">
        <v>107</v>
      </c>
      <c r="C5" s="73">
        <f>D!C33</f>
        <v>1350</v>
      </c>
      <c r="D5" s="40">
        <f>D!C24</f>
        <v>0</v>
      </c>
      <c r="E5" s="58">
        <v>0.8</v>
      </c>
      <c r="F5" s="21">
        <f t="shared" si="0"/>
        <v>0</v>
      </c>
      <c r="G5" s="59"/>
      <c r="H5" s="60"/>
      <c r="I5" s="61"/>
    </row>
    <row r="6" spans="1:9">
      <c r="A6" s="1"/>
      <c r="B6" s="57" t="s">
        <v>271</v>
      </c>
      <c r="C6" s="73">
        <f>D!C34</f>
        <v>1350</v>
      </c>
      <c r="D6" s="40">
        <f>D!C25</f>
        <v>0</v>
      </c>
      <c r="E6" s="58">
        <v>1</v>
      </c>
      <c r="F6" s="21">
        <f t="shared" si="0"/>
        <v>0</v>
      </c>
      <c r="G6" s="59"/>
      <c r="H6" s="60"/>
      <c r="I6" s="61"/>
    </row>
    <row r="7" spans="1:9">
      <c r="A7" s="1"/>
      <c r="B7" s="57" t="s">
        <v>105</v>
      </c>
      <c r="C7" s="73">
        <f>D!C35</f>
        <v>37</v>
      </c>
      <c r="D7" s="40">
        <f>D!C26</f>
        <v>1.3</v>
      </c>
      <c r="E7" s="58">
        <v>1</v>
      </c>
      <c r="F7" s="21">
        <f t="shared" si="0"/>
        <v>48.1</v>
      </c>
      <c r="G7" s="59"/>
      <c r="H7" s="60"/>
      <c r="I7" s="61"/>
    </row>
    <row r="8" spans="1:9" ht="13.5" thickBot="1">
      <c r="A8" s="1"/>
      <c r="B8" s="8" t="s">
        <v>272</v>
      </c>
      <c r="C8" s="80">
        <f>D!C36</f>
        <v>168</v>
      </c>
      <c r="D8" s="41">
        <f>D!C27</f>
        <v>0.7</v>
      </c>
      <c r="E8" s="9">
        <v>1</v>
      </c>
      <c r="F8" s="22">
        <f t="shared" si="0"/>
        <v>117.6</v>
      </c>
      <c r="G8" s="55"/>
      <c r="H8" s="30"/>
      <c r="I8" s="56"/>
    </row>
    <row r="9" spans="1:9">
      <c r="A9" s="1"/>
      <c r="B9" s="57" t="s">
        <v>104</v>
      </c>
      <c r="C9" s="64">
        <f>D!C30</f>
        <v>195</v>
      </c>
      <c r="D9" s="40">
        <f>D!$C$22</f>
        <v>0</v>
      </c>
      <c r="E9" s="58">
        <v>1</v>
      </c>
      <c r="F9" s="21">
        <f>C9*E9*D9</f>
        <v>0</v>
      </c>
      <c r="G9" s="65" t="s">
        <v>100</v>
      </c>
      <c r="H9" s="66">
        <v>90</v>
      </c>
      <c r="I9" s="67" t="str">
        <f>"I_"&amp;G9&amp;"_"&amp;H9</f>
        <v>I_E_90</v>
      </c>
    </row>
    <row r="10" spans="1:9">
      <c r="A10" s="1"/>
      <c r="B10" s="75" t="s">
        <v>104</v>
      </c>
      <c r="C10" s="76">
        <f>D!C28</f>
        <v>182</v>
      </c>
      <c r="D10" s="77">
        <f>D!$C$22</f>
        <v>0</v>
      </c>
      <c r="E10" s="81">
        <v>1</v>
      </c>
      <c r="F10" s="83">
        <f>C10*E10*D10</f>
        <v>0</v>
      </c>
      <c r="G10" s="82" t="s">
        <v>5</v>
      </c>
      <c r="H10" s="78">
        <v>90</v>
      </c>
      <c r="I10" s="79" t="str">
        <f>"I_"&amp;G10&amp;"_"&amp;H10</f>
        <v>I_N_90</v>
      </c>
    </row>
    <row r="11" spans="1:9">
      <c r="A11" s="1"/>
      <c r="B11" s="57" t="s">
        <v>104</v>
      </c>
      <c r="C11" s="64">
        <f>D!C29</f>
        <v>186</v>
      </c>
      <c r="D11" s="40">
        <f>D!$C$22</f>
        <v>0</v>
      </c>
      <c r="E11" s="58">
        <v>1</v>
      </c>
      <c r="F11" s="21">
        <f>C11*E11*D11</f>
        <v>0</v>
      </c>
      <c r="G11" s="65" t="s">
        <v>102</v>
      </c>
      <c r="H11" s="66">
        <v>90</v>
      </c>
      <c r="I11" s="67" t="str">
        <f>"I_"&amp;G11&amp;"_"&amp;H11</f>
        <v>I_S_90</v>
      </c>
    </row>
    <row r="12" spans="1:9" ht="13.5" thickBot="1">
      <c r="A12" s="1"/>
      <c r="B12" s="8" t="s">
        <v>104</v>
      </c>
      <c r="C12" s="68">
        <f>D!C31</f>
        <v>195</v>
      </c>
      <c r="D12" s="41">
        <f>D!$C$22</f>
        <v>0</v>
      </c>
      <c r="E12" s="9">
        <v>1</v>
      </c>
      <c r="F12" s="22">
        <f>C12*E12*D12</f>
        <v>0</v>
      </c>
      <c r="G12" s="69" t="s">
        <v>6</v>
      </c>
      <c r="H12" s="5">
        <v>90</v>
      </c>
      <c r="I12" s="70" t="str">
        <f>"I_"&amp;G12&amp;"_"&amp;H12</f>
        <v>I_W_90</v>
      </c>
    </row>
    <row r="13" spans="1:9" ht="13.5" thickBot="1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39">
        <f>SUM(F4:F8)</f>
        <v>165.7</v>
      </c>
      <c r="G14" s="1" t="s">
        <v>13</v>
      </c>
      <c r="H14" s="1"/>
      <c r="I14" s="1"/>
    </row>
    <row r="15" spans="1:9">
      <c r="A15" s="1"/>
      <c r="B15" s="1"/>
      <c r="C15" s="1"/>
      <c r="D15" s="1"/>
      <c r="E15" s="1"/>
      <c r="F15" s="71">
        <f>SUM(F9:F12)</f>
        <v>0</v>
      </c>
      <c r="G15" s="1" t="s">
        <v>13</v>
      </c>
      <c r="H15" s="1"/>
      <c r="I15" s="1"/>
    </row>
    <row r="16" spans="1:9" ht="13.5" thickBot="1">
      <c r="A16" s="1"/>
      <c r="B16" s="1"/>
      <c r="C16" s="1"/>
      <c r="D16" s="1"/>
      <c r="E16" s="1"/>
      <c r="F16" s="72">
        <f>D!C37</f>
        <v>0</v>
      </c>
      <c r="G16" s="1" t="s">
        <v>13</v>
      </c>
      <c r="H16" s="1"/>
      <c r="I16" s="1"/>
    </row>
    <row r="17" spans="6:7" ht="13.5" thickBot="1">
      <c r="F17" s="72">
        <f>SUM(F14:F16)</f>
        <v>165.7</v>
      </c>
      <c r="G17" s="1" t="s">
        <v>13</v>
      </c>
    </row>
  </sheetData>
  <dataValidations disablePrompts="1" count="2">
    <dataValidation type="list" allowBlank="1" showInputMessage="1" showErrorMessage="1" sqref="H9:H12" xr:uid="{00000000-0002-0000-0200-000000000000}">
      <formula1>"0,30,45,60,90"</formula1>
    </dataValidation>
    <dataValidation type="list" allowBlank="1" showInputMessage="1" showErrorMessage="1" sqref="G9:G12" xr:uid="{00000000-0002-0000-0200-000001000000}">
      <formula1>"N,E,S,W,NE,SE,NW,SW"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61" r:id="rId3">
          <objectPr defaultSize="0" autoPict="0" r:id="rId4">
            <anchor moveWithCells="1" siz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0</xdr:colOff>
                <xdr:row>8</xdr:row>
                <xdr:rowOff>0</xdr:rowOff>
              </to>
            </anchor>
          </objectPr>
        </oleObject>
      </mc:Choice>
      <mc:Fallback>
        <oleObject progId="Equation.3" shapeId="4096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B1:AY21"/>
  <sheetViews>
    <sheetView workbookViewId="0">
      <selection activeCell="Q32" sqref="Q32"/>
    </sheetView>
  </sheetViews>
  <sheetFormatPr defaultColWidth="9.140625" defaultRowHeight="10.5"/>
  <cols>
    <col min="1" max="1" width="2.5703125" style="1" customWidth="1"/>
    <col min="2" max="2" width="13.5703125" style="1" bestFit="1" customWidth="1"/>
    <col min="3" max="3" width="8.7109375" style="2" bestFit="1" customWidth="1"/>
    <col min="4" max="4" width="6.7109375" style="2" bestFit="1" customWidth="1"/>
    <col min="5" max="5" width="6.85546875" style="2" bestFit="1" customWidth="1"/>
    <col min="6" max="6" width="6.7109375" style="2" bestFit="1" customWidth="1"/>
    <col min="7" max="7" width="8" style="2" bestFit="1" customWidth="1"/>
    <col min="8" max="8" width="7.7109375" style="2" bestFit="1" customWidth="1"/>
    <col min="9" max="9" width="8.28515625" style="2" bestFit="1" customWidth="1"/>
    <col min="10" max="11" width="7.140625" style="2" bestFit="1" customWidth="1"/>
    <col min="12" max="15" width="6.7109375" style="2" bestFit="1" customWidth="1"/>
    <col min="16" max="16" width="1.7109375" style="1" customWidth="1"/>
    <col min="17" max="17" width="59.140625" style="1" bestFit="1" customWidth="1"/>
    <col min="18" max="18" width="11.7109375" style="1" bestFit="1" customWidth="1"/>
    <col min="19" max="19" width="10.5703125" style="1" bestFit="1" customWidth="1"/>
    <col min="20" max="20" width="9.140625" style="1" bestFit="1"/>
    <col min="21" max="21" width="8.28515625" style="1" bestFit="1" customWidth="1"/>
    <col min="22" max="22" width="3.140625" style="1" customWidth="1"/>
    <col min="23" max="23" width="6.5703125" style="1" bestFit="1" customWidth="1"/>
    <col min="24" max="24" width="9.42578125" style="1" bestFit="1" customWidth="1"/>
    <col min="25" max="37" width="5.85546875" style="1" bestFit="1" customWidth="1"/>
    <col min="38" max="38" width="48.42578125" style="1" bestFit="1" customWidth="1"/>
    <col min="39" max="39" width="40.7109375" style="1" bestFit="1" customWidth="1"/>
    <col min="40" max="40" width="9.140625" style="1"/>
    <col min="41" max="41" width="2.5703125" style="1" customWidth="1"/>
    <col min="42" max="42" width="7.85546875" style="1" bestFit="1" customWidth="1"/>
    <col min="43" max="43" width="8.140625" style="1" bestFit="1" customWidth="1"/>
    <col min="44" max="44" width="7.5703125" style="1" bestFit="1" customWidth="1"/>
    <col min="45" max="45" width="2.5703125" style="1" customWidth="1"/>
    <col min="46" max="46" width="6.42578125" style="1" bestFit="1" customWidth="1"/>
    <col min="47" max="47" width="5.5703125" style="1" bestFit="1" customWidth="1"/>
    <col min="48" max="48" width="5" style="1" bestFit="1" customWidth="1"/>
    <col min="49" max="49" width="2.7109375" style="1" customWidth="1"/>
    <col min="50" max="50" width="3.5703125" style="1" bestFit="1" customWidth="1"/>
    <col min="51" max="51" width="12.140625" style="2" bestFit="1" customWidth="1"/>
    <col min="52" max="63" width="5" style="1" bestFit="1" customWidth="1"/>
    <col min="64" max="64" width="8.5703125" style="1" bestFit="1" customWidth="1"/>
    <col min="65" max="16384" width="9.140625" style="1"/>
  </cols>
  <sheetData>
    <row r="1" spans="2:15" ht="11.25" thickBot="1">
      <c r="B1" s="33"/>
    </row>
    <row r="2" spans="2:15" ht="11.25" thickBot="1">
      <c r="B2" s="84" t="s">
        <v>60</v>
      </c>
      <c r="C2" s="85"/>
      <c r="D2" s="86" t="s">
        <v>19</v>
      </c>
      <c r="E2" s="34" t="s">
        <v>20</v>
      </c>
      <c r="F2" s="34" t="s">
        <v>21</v>
      </c>
      <c r="G2" s="34" t="s">
        <v>22</v>
      </c>
      <c r="H2" s="34" t="s">
        <v>23</v>
      </c>
      <c r="I2" s="34" t="s">
        <v>24</v>
      </c>
      <c r="J2" s="34" t="s">
        <v>25</v>
      </c>
      <c r="K2" s="34" t="s">
        <v>26</v>
      </c>
      <c r="L2" s="34" t="s">
        <v>27</v>
      </c>
      <c r="M2" s="34" t="s">
        <v>28</v>
      </c>
      <c r="N2" s="34" t="s">
        <v>29</v>
      </c>
      <c r="O2" s="35" t="s">
        <v>30</v>
      </c>
    </row>
    <row r="3" spans="2:15" ht="12.75" thickBot="1">
      <c r="B3" s="87" t="s">
        <v>303</v>
      </c>
      <c r="C3" s="88"/>
      <c r="D3" s="89">
        <v>744</v>
      </c>
      <c r="E3" s="90">
        <v>672</v>
      </c>
      <c r="F3" s="90">
        <v>744</v>
      </c>
      <c r="G3" s="90">
        <v>720</v>
      </c>
      <c r="H3" s="90">
        <v>744</v>
      </c>
      <c r="I3" s="90">
        <v>720</v>
      </c>
      <c r="J3" s="90">
        <v>744</v>
      </c>
      <c r="K3" s="90">
        <v>744</v>
      </c>
      <c r="L3" s="90">
        <v>720</v>
      </c>
      <c r="M3" s="90">
        <v>744</v>
      </c>
      <c r="N3" s="90">
        <v>720</v>
      </c>
      <c r="O3" s="91">
        <v>744</v>
      </c>
    </row>
    <row r="4" spans="2:15" ht="11.25" thickBot="1">
      <c r="B4" s="92" t="s">
        <v>304</v>
      </c>
      <c r="C4" s="93"/>
      <c r="D4" s="37">
        <v>0.2</v>
      </c>
      <c r="E4" s="31">
        <v>-1.8</v>
      </c>
      <c r="F4" s="31">
        <v>2.7</v>
      </c>
      <c r="G4" s="31">
        <v>8.3000000000000007</v>
      </c>
      <c r="H4" s="31">
        <v>13</v>
      </c>
      <c r="I4" s="31">
        <v>16.8</v>
      </c>
      <c r="J4" s="31">
        <v>18.3</v>
      </c>
      <c r="K4" s="31">
        <v>18.399999999999999</v>
      </c>
      <c r="L4" s="31">
        <v>13.5</v>
      </c>
      <c r="M4" s="31">
        <v>7</v>
      </c>
      <c r="N4" s="31">
        <v>2.2000000000000002</v>
      </c>
      <c r="O4" s="32">
        <v>-0.1</v>
      </c>
    </row>
    <row r="5" spans="2:15">
      <c r="B5" s="174" t="s">
        <v>308</v>
      </c>
      <c r="C5" s="16" t="s">
        <v>37</v>
      </c>
      <c r="D5" s="113">
        <v>21238</v>
      </c>
      <c r="E5" s="11">
        <v>31767</v>
      </c>
      <c r="F5" s="11">
        <v>58272</v>
      </c>
      <c r="G5" s="11">
        <v>89941</v>
      </c>
      <c r="H5" s="11">
        <v>112763</v>
      </c>
      <c r="I5" s="11">
        <v>126620</v>
      </c>
      <c r="J5" s="11">
        <v>125457</v>
      </c>
      <c r="K5" s="11">
        <v>100133</v>
      </c>
      <c r="L5" s="11">
        <v>68623</v>
      </c>
      <c r="M5" s="11">
        <v>39164</v>
      </c>
      <c r="N5" s="11">
        <v>21476</v>
      </c>
      <c r="O5" s="98">
        <v>16845</v>
      </c>
    </row>
    <row r="6" spans="2:15">
      <c r="B6" s="175"/>
      <c r="C6" s="123" t="s">
        <v>31</v>
      </c>
      <c r="D6" s="114">
        <v>19241</v>
      </c>
      <c r="E6" s="95">
        <v>26199</v>
      </c>
      <c r="F6" s="95">
        <v>42750</v>
      </c>
      <c r="G6" s="95">
        <v>70449</v>
      </c>
      <c r="H6" s="95">
        <v>89166</v>
      </c>
      <c r="I6" s="95">
        <v>105766</v>
      </c>
      <c r="J6" s="95">
        <v>103360</v>
      </c>
      <c r="K6" s="95">
        <v>83226</v>
      </c>
      <c r="L6" s="95">
        <v>58860</v>
      </c>
      <c r="M6" s="95">
        <v>36131</v>
      </c>
      <c r="N6" s="95">
        <v>19772</v>
      </c>
      <c r="O6" s="99">
        <v>16745</v>
      </c>
    </row>
    <row r="7" spans="2:15">
      <c r="B7" s="175"/>
      <c r="C7" s="123" t="s">
        <v>32</v>
      </c>
      <c r="D7" s="114">
        <v>41961</v>
      </c>
      <c r="E7" s="95">
        <v>46701</v>
      </c>
      <c r="F7" s="95">
        <v>83279</v>
      </c>
      <c r="G7" s="95">
        <v>101065</v>
      </c>
      <c r="H7" s="95">
        <v>117014</v>
      </c>
      <c r="I7" s="95">
        <v>120112</v>
      </c>
      <c r="J7" s="95">
        <v>116839</v>
      </c>
      <c r="K7" s="95">
        <v>104123</v>
      </c>
      <c r="L7" s="95">
        <v>82774</v>
      </c>
      <c r="M7" s="95">
        <v>54433</v>
      </c>
      <c r="N7" s="95">
        <v>39347</v>
      </c>
      <c r="O7" s="99">
        <v>22903</v>
      </c>
    </row>
    <row r="8" spans="2:15" ht="11.25" thickBot="1">
      <c r="B8" s="176"/>
      <c r="C8" s="15" t="s">
        <v>33</v>
      </c>
      <c r="D8" s="115">
        <v>21297</v>
      </c>
      <c r="E8" s="12">
        <v>29029</v>
      </c>
      <c r="F8" s="12">
        <v>55748</v>
      </c>
      <c r="G8" s="12">
        <v>82760</v>
      </c>
      <c r="H8" s="12">
        <v>112972</v>
      </c>
      <c r="I8" s="12">
        <v>121404</v>
      </c>
      <c r="J8" s="12">
        <v>115626</v>
      </c>
      <c r="K8" s="12">
        <v>95324</v>
      </c>
      <c r="L8" s="12">
        <v>68053</v>
      </c>
      <c r="M8" s="12">
        <v>41388</v>
      </c>
      <c r="N8" s="12">
        <v>23745</v>
      </c>
      <c r="O8" s="112">
        <v>16906</v>
      </c>
    </row>
    <row r="9" spans="2:15">
      <c r="B9" s="171" t="s">
        <v>305</v>
      </c>
      <c r="C9" s="124" t="s">
        <v>37</v>
      </c>
      <c r="D9" s="116">
        <v>9.7326465076420371E-2</v>
      </c>
      <c r="E9" s="110">
        <v>0.16156763988352876</v>
      </c>
      <c r="F9" s="110">
        <v>0.38157465721689299</v>
      </c>
      <c r="G9" s="110">
        <v>0.5649373535850607</v>
      </c>
      <c r="H9" s="110">
        <v>0.62347002662211315</v>
      </c>
      <c r="I9" s="110">
        <v>0.71111167271753684</v>
      </c>
      <c r="J9" s="110">
        <v>0.71698577922528262</v>
      </c>
      <c r="K9" s="110">
        <v>0.59964527249703403</v>
      </c>
      <c r="L9" s="110">
        <v>0.3272450665803992</v>
      </c>
      <c r="M9" s="110">
        <v>3.2427822561083043E-2</v>
      </c>
      <c r="N9" s="110">
        <v>2.8555597977408823E-2</v>
      </c>
      <c r="O9" s="111">
        <v>0</v>
      </c>
    </row>
    <row r="10" spans="2:15">
      <c r="B10" s="172"/>
      <c r="C10" s="123" t="s">
        <v>31</v>
      </c>
      <c r="D10" s="117">
        <v>1.6080746762021574E-2</v>
      </c>
      <c r="E10" s="96">
        <v>0</v>
      </c>
      <c r="F10" s="96">
        <v>7.1296911402827581E-3</v>
      </c>
      <c r="G10" s="96">
        <v>0.23614687337650364</v>
      </c>
      <c r="H10" s="96">
        <v>0.38722914617611209</v>
      </c>
      <c r="I10" s="96">
        <v>0.48087847088278202</v>
      </c>
      <c r="J10" s="96">
        <v>0.52689551485036512</v>
      </c>
      <c r="K10" s="96">
        <v>0.35300174824124508</v>
      </c>
      <c r="L10" s="96">
        <v>5.7462594014022879E-2</v>
      </c>
      <c r="M10" s="96">
        <v>0</v>
      </c>
      <c r="N10" s="96">
        <v>0</v>
      </c>
      <c r="O10" s="100">
        <v>0</v>
      </c>
    </row>
    <row r="11" spans="2:15">
      <c r="B11" s="172"/>
      <c r="C11" s="123" t="s">
        <v>32</v>
      </c>
      <c r="D11" s="117">
        <v>0.6055431764832051</v>
      </c>
      <c r="E11" s="96">
        <v>0.58404834147375528</v>
      </c>
      <c r="F11" s="96">
        <v>0.67931445231353749</v>
      </c>
      <c r="G11" s="96">
        <v>0.66837579775392097</v>
      </c>
      <c r="H11" s="96">
        <v>0.66003132934352793</v>
      </c>
      <c r="I11" s="96">
        <v>0.6651428124227281</v>
      </c>
      <c r="J11" s="96">
        <v>0.64631224885419769</v>
      </c>
      <c r="K11" s="96">
        <v>0.64191533723830385</v>
      </c>
      <c r="L11" s="96">
        <v>0.59295609428439267</v>
      </c>
      <c r="M11" s="96">
        <v>0.49704780100672352</v>
      </c>
      <c r="N11" s="96">
        <v>0.53090492298230396</v>
      </c>
      <c r="O11" s="100">
        <v>0.29012709514890361</v>
      </c>
    </row>
    <row r="12" spans="2:15" ht="11.25" thickBot="1">
      <c r="B12" s="173"/>
      <c r="C12" s="24" t="s">
        <v>33</v>
      </c>
      <c r="D12" s="118">
        <v>3.4638193573833312E-2</v>
      </c>
      <c r="E12" s="104">
        <v>2.2108468597569365E-2</v>
      </c>
      <c r="F12" s="104">
        <v>0.31270662139158084</v>
      </c>
      <c r="G12" s="104">
        <v>0.48063987201593045</v>
      </c>
      <c r="H12" s="104">
        <v>0.64607710794315343</v>
      </c>
      <c r="I12" s="104">
        <v>0.67702871225637229</v>
      </c>
      <c r="J12" s="104">
        <v>0.66404241242275763</v>
      </c>
      <c r="K12" s="104">
        <v>0.52812038089003688</v>
      </c>
      <c r="L12" s="104">
        <v>0.32009081090612546</v>
      </c>
      <c r="M12" s="104">
        <v>9.810189279173484E-2</v>
      </c>
      <c r="N12" s="104">
        <v>9.624535723008773E-2</v>
      </c>
      <c r="O12" s="105">
        <v>0</v>
      </c>
    </row>
    <row r="13" spans="2:15">
      <c r="B13" s="174" t="s">
        <v>306</v>
      </c>
      <c r="C13" s="16" t="s">
        <v>37</v>
      </c>
      <c r="D13" s="119">
        <f>U!$C9*D!$C$6*D!$C$7*D!$C$8*D5/1000</f>
        <v>1504.8848587500001</v>
      </c>
      <c r="E13" s="108">
        <f>U!$C9*D!$C$6*D!$C$7*D!$C$8*E5/1000</f>
        <v>2250.9500568750004</v>
      </c>
      <c r="F13" s="108">
        <f>U!$C9*D!$C$6*D!$C$7*D!$C$8*F5/1000</f>
        <v>4129.0446600000005</v>
      </c>
      <c r="G13" s="108">
        <f>U!$C9*D!$C$6*D!$C$7*D!$C$8*G5/1000</f>
        <v>6373.0506206250002</v>
      </c>
      <c r="H13" s="108">
        <f>U!$C9*D!$C$6*D!$C$7*D!$C$8*H5/1000</f>
        <v>7990.1747493749999</v>
      </c>
      <c r="I13" s="108">
        <f>U!$C9*D!$C$6*D!$C$7*D!$C$8*I5/1000</f>
        <v>8972.0557874999995</v>
      </c>
      <c r="J13" s="108">
        <f>U!$C9*D!$C$6*D!$C$7*D!$C$8*J5/1000</f>
        <v>8889.6477881250012</v>
      </c>
      <c r="K13" s="108">
        <f>U!$C9*D!$C$6*D!$C$7*D!$C$8*K5/1000</f>
        <v>7095.2366306250005</v>
      </c>
      <c r="L13" s="108">
        <f>U!$C9*D!$C$6*D!$C$7*D!$C$8*L5/1000</f>
        <v>4862.497111875</v>
      </c>
      <c r="M13" s="108">
        <f>U!$C9*D!$C$6*D!$C$7*D!$C$8*M5/1000</f>
        <v>2775.0876075000001</v>
      </c>
      <c r="N13" s="108">
        <f>U!$C9*D!$C$6*D!$C$7*D!$C$8*N5/1000</f>
        <v>1521.7490925</v>
      </c>
      <c r="O13" s="109">
        <f>U!$C9*D!$C$6*D!$C$7*D!$C$8*O5/1000</f>
        <v>1193.6051156250001</v>
      </c>
    </row>
    <row r="14" spans="2:15">
      <c r="B14" s="175"/>
      <c r="C14" s="123" t="s">
        <v>31</v>
      </c>
      <c r="D14" s="120">
        <f>U!$C10*D!$C$6*D!$C$7*D!$C$8*D6/1000</f>
        <v>1272.4891042500001</v>
      </c>
      <c r="E14" s="97">
        <f>U!$C10*D!$C$6*D!$C$7*D!$C$8*E6/1000</f>
        <v>1732.6512157500001</v>
      </c>
      <c r="F14" s="97">
        <f>U!$C10*D!$C$6*D!$C$7*D!$C$8*F6/1000</f>
        <v>2827.2391875000003</v>
      </c>
      <c r="G14" s="97">
        <f>U!$C10*D!$C$6*D!$C$7*D!$C$8*G6/1000</f>
        <v>4659.0917782500001</v>
      </c>
      <c r="H14" s="97">
        <f>U!$C10*D!$C$6*D!$C$7*D!$C$8*H6/1000</f>
        <v>5896.9265355000016</v>
      </c>
      <c r="I14" s="97">
        <f>U!$C10*D!$C$6*D!$C$7*D!$C$8*I6/1000</f>
        <v>6994.7550855000009</v>
      </c>
      <c r="J14" s="97">
        <f>U!$C10*D!$C$6*D!$C$7*D!$C$8*J6/1000</f>
        <v>6835.6360800000011</v>
      </c>
      <c r="K14" s="97">
        <f>U!$C10*D!$C$6*D!$C$7*D!$C$8*K6/1000</f>
        <v>5504.0890905000006</v>
      </c>
      <c r="L14" s="97">
        <f>U!$C10*D!$C$6*D!$C$7*D!$C$8*L6/1000</f>
        <v>3892.6619550000005</v>
      </c>
      <c r="M14" s="97">
        <f>U!$C10*D!$C$6*D!$C$7*D!$C$8*M6/1000</f>
        <v>2389.4965867500005</v>
      </c>
      <c r="N14" s="97">
        <f>U!$C10*D!$C$6*D!$C$7*D!$C$8*N6/1000</f>
        <v>1307.606391</v>
      </c>
      <c r="O14" s="101">
        <f>U!$C10*D!$C$6*D!$C$7*D!$C$8*O6/1000</f>
        <v>1107.4180162500002</v>
      </c>
    </row>
    <row r="15" spans="2:15">
      <c r="B15" s="175"/>
      <c r="C15" s="123" t="s">
        <v>32</v>
      </c>
      <c r="D15" s="120">
        <f>U!$C11*D!$C$6*D!$C$7*D!$C$8*D7/1000</f>
        <v>2836.04957775</v>
      </c>
      <c r="E15" s="97">
        <f>U!$C11*D!$C$6*D!$C$7*D!$C$8*E7/1000</f>
        <v>3156.4155127499998</v>
      </c>
      <c r="F15" s="97">
        <f>U!$C11*D!$C$6*D!$C$7*D!$C$8*F7/1000</f>
        <v>5628.6402322500007</v>
      </c>
      <c r="G15" s="97">
        <f>U!$C11*D!$C$6*D!$C$7*D!$C$8*G7/1000</f>
        <v>6830.7559537500001</v>
      </c>
      <c r="H15" s="97">
        <f>U!$C11*D!$C$6*D!$C$7*D!$C$8*H7/1000</f>
        <v>7908.7129785000006</v>
      </c>
      <c r="I15" s="97">
        <f>U!$C11*D!$C$6*D!$C$7*D!$C$8*I7/1000</f>
        <v>8118.0998279999994</v>
      </c>
      <c r="J15" s="97">
        <f>U!$C11*D!$C$6*D!$C$7*D!$C$8*J7/1000</f>
        <v>7896.8851222499998</v>
      </c>
      <c r="K15" s="97">
        <f>U!$C11*D!$C$6*D!$C$7*D!$C$8*K7/1000</f>
        <v>7037.4392932500004</v>
      </c>
      <c r="L15" s="97">
        <f>U!$C11*D!$C$6*D!$C$7*D!$C$8*L7/1000</f>
        <v>5594.5084184999996</v>
      </c>
      <c r="M15" s="97">
        <f>U!$C11*D!$C$6*D!$C$7*D!$C$8*M7/1000</f>
        <v>3679.0039957499998</v>
      </c>
      <c r="N15" s="97">
        <f>U!$C11*D!$C$6*D!$C$7*D!$C$8*N7/1000</f>
        <v>2659.3751992500002</v>
      </c>
      <c r="O15" s="101">
        <f>U!$C11*D!$C$6*D!$C$7*D!$C$8*O7/1000</f>
        <v>1547.9622382499999</v>
      </c>
    </row>
    <row r="16" spans="2:15" ht="11.25" thickBot="1">
      <c r="B16" s="176"/>
      <c r="C16" s="15" t="s">
        <v>33</v>
      </c>
      <c r="D16" s="121">
        <f>U!$C12*D!$C$6*D!$C$7*D!$C$8*D8/1000</f>
        <v>1509.065488125</v>
      </c>
      <c r="E16" s="102">
        <f>U!$C12*D!$C$6*D!$C$7*D!$C$8*E8/1000</f>
        <v>2056.9405106250001</v>
      </c>
      <c r="F16" s="102">
        <f>U!$C12*D!$C$6*D!$C$7*D!$C$8*F8/1000</f>
        <v>3950.1987525</v>
      </c>
      <c r="G16" s="102">
        <f>U!$C12*D!$C$6*D!$C$7*D!$C$8*G8/1000</f>
        <v>5864.218425</v>
      </c>
      <c r="H16" s="102">
        <f>U!$C12*D!$C$6*D!$C$7*D!$C$8*H8/1000</f>
        <v>8004.9840974999997</v>
      </c>
      <c r="I16" s="102">
        <f>U!$C12*D!$C$6*D!$C$7*D!$C$8*I8/1000</f>
        <v>8602.4598075000013</v>
      </c>
      <c r="J16" s="102">
        <f>U!$C12*D!$C$6*D!$C$7*D!$C$8*J8/1000</f>
        <v>8193.0415612500001</v>
      </c>
      <c r="K16" s="102">
        <f>U!$C12*D!$C$6*D!$C$7*D!$C$8*K8/1000</f>
        <v>6754.4799075000001</v>
      </c>
      <c r="L16" s="102">
        <f>U!$C12*D!$C$6*D!$C$7*D!$C$8*L8/1000</f>
        <v>4822.107980625</v>
      </c>
      <c r="M16" s="102">
        <f>U!$C12*D!$C$6*D!$C$7*D!$C$8*M8/1000</f>
        <v>2932.6760775000002</v>
      </c>
      <c r="N16" s="102">
        <f>U!$C12*D!$C$6*D!$C$7*D!$C$8*N8/1000</f>
        <v>1682.5261781250001</v>
      </c>
      <c r="O16" s="103">
        <f>U!$C12*D!$C$6*D!$C$7*D!$C$8*O8/1000</f>
        <v>1197.9274612499999</v>
      </c>
    </row>
    <row r="17" spans="2:15">
      <c r="B17" s="177" t="s">
        <v>307</v>
      </c>
      <c r="C17" s="124" t="s">
        <v>37</v>
      </c>
      <c r="D17" s="122">
        <f>(D!$C$7*((1-D9)*D!$C$6+D9*D!$C$6*D!$C$10)/D!$C$6*D!$C$6*D!$C$8*U!$C9*D5/D$3)*D$3/1000</f>
        <v>1387.7127598306674</v>
      </c>
      <c r="E17" s="106">
        <f>(D!$C$7*((1-E9)*D!$C$6+E9*D!$C$6*D!$C$10)/D!$C$6*D!$C$6*D!$C$8*U!$C9*E5/E$3)*E$3/1000</f>
        <v>1960.0055063270095</v>
      </c>
      <c r="F17" s="106">
        <f>(D!$C$7*((1-F9)*D!$C$6+F9*D!$C$6*D!$C$10)/D!$C$6*D!$C$6*D!$C$8*U!$C9*F5/F$3)*F$3/1000</f>
        <v>2868.613619381807</v>
      </c>
      <c r="G17" s="106">
        <f>(D!$C$7*((1-G9)*D!$C$6+G9*D!$C$6*D!$C$10)/D!$C$6*D!$C$6*D!$C$8*U!$C9*G5/G$3)*G$3/1000</f>
        <v>3492.751139121387</v>
      </c>
      <c r="H17" s="106">
        <f>(D!$C$7*((1-H9)*D!$C$6+H9*D!$C$6*D!$C$10)/D!$C$6*D!$C$6*D!$C$8*U!$C9*H5/H$3)*H$3/1000</f>
        <v>4004.8671784084659</v>
      </c>
      <c r="I17" s="106">
        <f>(D!$C$7*((1-I9)*D!$C$6+I9*D!$C$6*D!$C$10)/D!$C$6*D!$C$6*D!$C$8*U!$C9*I5/I$3)*I$3/1000</f>
        <v>3867.9489084886545</v>
      </c>
      <c r="J17" s="106">
        <f>(D!$C$7*((1-J9)*D!$C$6+J9*D!$C$6*D!$C$10)/D!$C$6*D!$C$6*D!$C$8*U!$C9*J5/J$3)*J$3/1000</f>
        <v>3790.6469509993099</v>
      </c>
      <c r="K17" s="106">
        <f>(D!$C$7*((1-K9)*D!$C$6+K9*D!$C$6*D!$C$10)/D!$C$6*D!$C$6*D!$C$8*U!$C9*K5/K$3)*K$3/1000</f>
        <v>3691.5365483833475</v>
      </c>
      <c r="L17" s="106">
        <f>(D!$C$7*((1-L9)*D!$C$6+L9*D!$C$6*D!$C$10)/D!$C$6*D!$C$6*D!$C$8*U!$C9*L5/L$3)*L$3/1000</f>
        <v>3589.5145589769741</v>
      </c>
      <c r="M17" s="106">
        <f>(D!$C$7*((1-M9)*D!$C$6+M9*D!$C$6*D!$C$10)/D!$C$6*D!$C$6*D!$C$8*U!$C9*M5/M$3)*M$3/1000</f>
        <v>2703.0955686780239</v>
      </c>
      <c r="N17" s="106">
        <f>(D!$C$7*((1-N9)*D!$C$6+N9*D!$C$6*D!$C$10)/D!$C$6*D!$C$6*D!$C$8*U!$C9*N5/N$3)*N$3/1000</f>
        <v>1486.9855282536669</v>
      </c>
      <c r="O17" s="107">
        <f>(D!$C$7*((1-O9)*D!$C$6+O9*D!$C$6*D!$C$10)/D!$C$6*D!$C$6*D!$C$8*U!$C9*O5/O$3)*O$3/1000</f>
        <v>1193.6051156250001</v>
      </c>
    </row>
    <row r="18" spans="2:15">
      <c r="B18" s="175"/>
      <c r="C18" s="123" t="s">
        <v>31</v>
      </c>
      <c r="D18" s="120">
        <f>(D!$C$7*((1-D10)*D!$C$6+D10*D!$C$6*D!$C$10)/D!$C$6*D!$C$6*D!$C$8*U!$C10*D6/D$3)*D$3/1000</f>
        <v>1256.1190442156994</v>
      </c>
      <c r="E18" s="97">
        <f>(D!$C$7*((1-E10)*D!$C$6+E10*D!$C$6*D!$C$10)/D!$C$6*D!$C$6*D!$C$8*U!$C10*E6/E$3)*E$3/1000</f>
        <v>1732.6512157499997</v>
      </c>
      <c r="F18" s="97">
        <f>(D!$C$7*((1-F10)*D!$C$6+F10*D!$C$6*D!$C$10)/D!$C$6*D!$C$6*D!$C$8*U!$C10*F6/F$3)*F$3/1000</f>
        <v>2811.1133137507368</v>
      </c>
      <c r="G18" s="97">
        <f>(D!$C$7*((1-G10)*D!$C$6+G10*D!$C$6*D!$C$10)/D!$C$6*D!$C$6*D!$C$8*U!$C10*G6/G$3)*G$3/1000</f>
        <v>3778.9078132836703</v>
      </c>
      <c r="H18" s="97">
        <f>(D!$C$7*((1-H10)*D!$C$6+H10*D!$C$6*D!$C$10)/D!$C$6*D!$C$6*D!$C$8*U!$C10*H6/H$3)*H$3/1000</f>
        <v>4070.1570735760606</v>
      </c>
      <c r="I18" s="97">
        <f>(D!$C$7*((1-I10)*D!$C$6+I10*D!$C$6*D!$C$10)/D!$C$6*D!$C$6*D!$C$8*U!$C10*I6/I$3)*I$3/1000</f>
        <v>4303.8533817281577</v>
      </c>
      <c r="J18" s="97">
        <f>(D!$C$7*((1-J10)*D!$C$6+J10*D!$C$6*D!$C$10)/D!$C$6*D!$C$6*D!$C$8*U!$C10*J6/J$3)*J$3/1000</f>
        <v>3954.303286638934</v>
      </c>
      <c r="K18" s="97">
        <f>(D!$C$7*((1-K10)*D!$C$6+K10*D!$C$6*D!$C$10)/D!$C$6*D!$C$6*D!$C$8*U!$C10*K6/K$3)*K$3/1000</f>
        <v>3949.7266333623488</v>
      </c>
      <c r="L18" s="97">
        <f>(D!$C$7*((1-L10)*D!$C$6+L10*D!$C$6*D!$C$10)/D!$C$6*D!$C$6*D!$C$8*U!$C10*L6/L$3)*L$3/1000</f>
        <v>3713.7159921568013</v>
      </c>
      <c r="M18" s="97">
        <f>(D!$C$7*((1-M10)*D!$C$6+M10*D!$C$6*D!$C$10)/D!$C$6*D!$C$6*D!$C$8*U!$C10*M6/M$3)*M$3/1000</f>
        <v>2389.49658675</v>
      </c>
      <c r="N18" s="97">
        <f>(D!$C$7*((1-N10)*D!$C$6+N10*D!$C$6*D!$C$10)/D!$C$6*D!$C$6*D!$C$8*U!$C10*N6/N$3)*N$3/1000</f>
        <v>1307.6063909999998</v>
      </c>
      <c r="O18" s="101">
        <f>(D!$C$7*((1-O10)*D!$C$6+O10*D!$C$6*D!$C$10)/D!$C$6*D!$C$6*D!$C$8*U!$C10*O6/O$3)*O$3/1000</f>
        <v>1107.4180162499999</v>
      </c>
    </row>
    <row r="19" spans="2:15">
      <c r="B19" s="175"/>
      <c r="C19" s="123" t="s">
        <v>32</v>
      </c>
      <c r="D19" s="120">
        <f>(D!$C$7*((1-D11)*D!$C$6+D11*D!$C$6*D!$C$10)/D!$C$6*D!$C$6*D!$C$8*U!$C11*D7/D$3)*D$3/1000</f>
        <v>1462.1692017703301</v>
      </c>
      <c r="E19" s="97">
        <f>(D!$C$7*((1-E11)*D!$C$6+E11*D!$C$6*D!$C$10)/D!$C$6*D!$C$6*D!$C$8*U!$C11*E7/E$3)*E$3/1000</f>
        <v>1681.6161165710639</v>
      </c>
      <c r="F19" s="97">
        <f>(D!$C$7*((1-F11)*D!$C$6+F11*D!$C$6*D!$C$10)/D!$C$6*D!$C$6*D!$C$8*U!$C11*F7/F$3)*F$3/1000</f>
        <v>2569.7469069373192</v>
      </c>
      <c r="G19" s="97">
        <f>(D!$C$7*((1-G11)*D!$C$6+G11*D!$C$6*D!$C$10)/D!$C$6*D!$C$6*D!$C$8*U!$C11*G7/G$3)*G$3/1000</f>
        <v>3178.3463858699974</v>
      </c>
      <c r="H19" s="97">
        <f>(D!$C$7*((1-H11)*D!$C$6+H11*D!$C$6*D!$C$10)/D!$C$6*D!$C$6*D!$C$8*U!$C11*H7/H$3)*H$3/1000</f>
        <v>3732.7143060233861</v>
      </c>
      <c r="I19" s="97">
        <f>(D!$C$7*((1-I11)*D!$C$6+I11*D!$C$6*D!$C$10)/D!$C$6*D!$C$6*D!$C$8*U!$C11*I7/I$3)*I$3/1000</f>
        <v>3798.3432271004926</v>
      </c>
      <c r="J19" s="97">
        <f>(D!$C$7*((1-J11)*D!$C$6+J11*D!$C$6*D!$C$10)/D!$C$6*D!$C$6*D!$C$8*U!$C11*J7/J$3)*J$3/1000</f>
        <v>3813.8022564062776</v>
      </c>
      <c r="K19" s="97">
        <f>(D!$C$7*((1-K11)*D!$C$6+K11*D!$C$6*D!$C$10)/D!$C$6*D!$C$6*D!$C$8*U!$C11*K7/K$3)*K$3/1000</f>
        <v>3423.4871194734678</v>
      </c>
      <c r="L19" s="97">
        <f>(D!$C$7*((1-L11)*D!$C$6+L11*D!$C$6*D!$C$10)/D!$C$6*D!$C$6*D!$C$8*U!$C11*L7/L$3)*L$3/1000</f>
        <v>2940.6701294800687</v>
      </c>
      <c r="M19" s="97">
        <f>(D!$C$7*((1-M11)*D!$C$6+M11*D!$C$6*D!$C$10)/D!$C$6*D!$C$6*D!$C$8*U!$C11*M7/M$3)*M$3/1000</f>
        <v>2216.091318964011</v>
      </c>
      <c r="N19" s="97">
        <f>(D!$C$7*((1-N11)*D!$C$6+N11*D!$C$6*D!$C$10)/D!$C$6*D!$C$6*D!$C$8*U!$C11*N7/N$3)*N$3/1000</f>
        <v>1529.8748909789035</v>
      </c>
      <c r="O19" s="101">
        <f>(D!$C$7*((1-O11)*D!$C$6+O11*D!$C$6*D!$C$10)/D!$C$6*D!$C$6*D!$C$8*U!$C11*O7/O$3)*O$3/1000</f>
        <v>1188.6776081830656</v>
      </c>
    </row>
    <row r="20" spans="2:15" ht="11.25" thickBot="1">
      <c r="B20" s="176"/>
      <c r="C20" s="15" t="s">
        <v>33</v>
      </c>
      <c r="D20" s="121">
        <f>(D!$C$7*((1-D12)*D!$C$6+D12*D!$C$6*D!$C$10)/D!$C$6*D!$C$6*D!$C$8*U!$C12*D8/D$3)*D$3/1000</f>
        <v>1467.2484461303877</v>
      </c>
      <c r="E20" s="102">
        <f>(D!$C$7*((1-E12)*D!$C$6+E12*D!$C$6*D!$C$10)/D!$C$6*D!$C$6*D!$C$8*U!$C12*E8/E$3)*E$3/1000</f>
        <v>2020.5598668760231</v>
      </c>
      <c r="F20" s="102">
        <f>(D!$C$7*((1-F12)*D!$C$6+F12*D!$C$6*D!$C$10)/D!$C$6*D!$C$6*D!$C$8*U!$C12*F8/F$3)*F$3/1000</f>
        <v>2961.9961079243908</v>
      </c>
      <c r="G20" s="102">
        <f>(D!$C$7*((1-G12)*D!$C$6+G12*D!$C$6*D!$C$10)/D!$C$6*D!$C$6*D!$C$8*U!$C12*G8/G$3)*G$3/1000</f>
        <v>3609.3566703876318</v>
      </c>
      <c r="H20" s="102">
        <f>(D!$C$7*((1-H12)*D!$C$6+H12*D!$C$6*D!$C$10)/D!$C$6*D!$C$6*D!$C$8*U!$C12*H8/H$3)*H$3/1000</f>
        <v>3867.5145176250121</v>
      </c>
      <c r="I20" s="102">
        <f>(D!$C$7*((1-I12)*D!$C$6+I12*D!$C$6*D!$C$10)/D!$C$6*D!$C$6*D!$C$8*U!$C12*I8/I$3)*I$3/1000</f>
        <v>3943.1699789328591</v>
      </c>
      <c r="J20" s="102">
        <f>(D!$C$7*((1-J12)*D!$C$6+J12*D!$C$6*D!$C$10)/D!$C$6*D!$C$6*D!$C$8*U!$C12*J8/J$3)*J$3/1000</f>
        <v>3840.6198945201068</v>
      </c>
      <c r="K20" s="102">
        <f>(D!$C$7*((1-K12)*D!$C$6+K12*D!$C$6*D!$C$10)/D!$C$6*D!$C$6*D!$C$8*U!$C12*K8/K$3)*K$3/1000</f>
        <v>3900.7371063296</v>
      </c>
      <c r="L20" s="102">
        <f>(D!$C$7*((1-L12)*D!$C$6+L12*D!$C$6*D!$C$10)/D!$C$6*D!$C$6*D!$C$8*U!$C12*L8/L$3)*L$3/1000</f>
        <v>3587.2980175888752</v>
      </c>
      <c r="M20" s="102">
        <f>(D!$C$7*((1-M12)*D!$C$6+M12*D!$C$6*D!$C$10)/D!$C$6*D!$C$6*D!$C$8*U!$C12*M8/M$3)*M$3/1000</f>
        <v>2702.5152181817671</v>
      </c>
      <c r="N20" s="102">
        <f>(D!$C$7*((1-N12)*D!$C$6+N12*D!$C$6*D!$C$10)/D!$C$6*D!$C$6*D!$C$8*U!$C12*N8/N$3)*N$3/1000</f>
        <v>1552.9779116749085</v>
      </c>
      <c r="O20" s="103">
        <f>(D!$C$7*((1-O12)*D!$C$6+O12*D!$C$6*D!$C$10)/D!$C$6*D!$C$6*D!$C$8*U!$C12*O8/O$3)*O$3/1000</f>
        <v>1197.9274612499999</v>
      </c>
    </row>
    <row r="21" spans="2:15">
      <c r="B21" s="33"/>
    </row>
  </sheetData>
  <mergeCells count="4">
    <mergeCell ref="B9:B12"/>
    <mergeCell ref="B13:B16"/>
    <mergeCell ref="B17:B20"/>
    <mergeCell ref="B5:B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B1:O43"/>
  <sheetViews>
    <sheetView zoomScale="115" zoomScaleNormal="115" workbookViewId="0">
      <selection activeCell="S11" sqref="S11"/>
    </sheetView>
  </sheetViews>
  <sheetFormatPr defaultColWidth="9.140625" defaultRowHeight="10.5"/>
  <cols>
    <col min="1" max="1" width="2.7109375" style="1" customWidth="1"/>
    <col min="2" max="2" width="2.5703125" style="1" bestFit="1" customWidth="1"/>
    <col min="3" max="3" width="7.42578125" style="1" bestFit="1" customWidth="1"/>
    <col min="4" max="4" width="10.42578125" style="1" bestFit="1" customWidth="1"/>
    <col min="5" max="5" width="7.28515625" style="1" bestFit="1" customWidth="1"/>
    <col min="6" max="6" width="6.140625" style="1" bestFit="1" customWidth="1"/>
    <col min="7" max="8" width="5.28515625" style="1" bestFit="1" customWidth="1"/>
    <col min="9" max="10" width="6.140625" style="1" bestFit="1" customWidth="1"/>
    <col min="11" max="12" width="5.85546875" style="1" bestFit="1" customWidth="1"/>
    <col min="13" max="13" width="5.28515625" style="1" bestFit="1" customWidth="1"/>
    <col min="14" max="15" width="6.140625" style="1" bestFit="1" customWidth="1"/>
    <col min="16" max="16" width="4.7109375" style="1" customWidth="1"/>
    <col min="17" max="16384" width="9.140625" style="1"/>
  </cols>
  <sheetData>
    <row r="1" spans="2:15" ht="11.25" thickBot="1"/>
    <row r="2" spans="2:15" ht="11.25" thickBot="1">
      <c r="B2" s="125" t="s">
        <v>309</v>
      </c>
      <c r="C2" s="126" t="s">
        <v>60</v>
      </c>
      <c r="D2" s="37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2" t="s">
        <v>30</v>
      </c>
    </row>
    <row r="3" spans="2:15" ht="12">
      <c r="B3" s="174" t="s">
        <v>61</v>
      </c>
      <c r="C3" s="19" t="s">
        <v>49</v>
      </c>
      <c r="D3" s="127">
        <f>(U!$F$14+U!$F$15+U!$F$16)*(D!$C$14-S!D4)*S!D3*10^-3</f>
        <v>2416.3036799999995</v>
      </c>
      <c r="E3" s="74">
        <f>(U!$F$14+U!$F$15+U!$F$16)*(D!$C$14-S!E4)*S!E3*10^-3</f>
        <v>2405.1686400000003</v>
      </c>
      <c r="F3" s="74">
        <f>(U!$F$14+U!$F$15+U!$F$16)*(D!$C$14-S!F4)*S!F3*10^-3</f>
        <v>2108.1016800000002</v>
      </c>
      <c r="G3" s="74">
        <f>(U!$F$14+U!$F$15+U!$F$16)*(D!$C$14-S!G4)*S!G3*10^-3</f>
        <v>1371.9960000000001</v>
      </c>
      <c r="H3" s="74">
        <f>(U!$F$14+U!$F$15+U!$F$16)*(D!$C$14-S!H4)*S!H3*10^-3</f>
        <v>838.30944</v>
      </c>
      <c r="I3" s="74">
        <f>(U!$F$14+U!$F$15+U!$F$16)*(D!$C$14-S!I4)*S!I3*10^-3</f>
        <v>357.91200000000003</v>
      </c>
      <c r="J3" s="74">
        <f>(U!$F$14+U!$F$15+U!$F$16)*(D!$C$14-S!J4)*S!J3*10^-3</f>
        <v>184.9212</v>
      </c>
      <c r="K3" s="74">
        <f>(U!$F$14+U!$F$15+U!$F$16)*(D!$C$14-S!K4)*S!K3*10^-3</f>
        <v>172.59312000000025</v>
      </c>
      <c r="L3" s="74">
        <f>(U!$F$14+U!$F$15+U!$F$16)*(D!$C$14-S!L4)*S!L3*10^-3</f>
        <v>751.61520000000007</v>
      </c>
      <c r="M3" s="74">
        <f>(U!$F$14+U!$F$15+U!$F$16)*(D!$C$14-S!M4)*S!M3*10^-3</f>
        <v>1577.99424</v>
      </c>
      <c r="N3" s="74">
        <f>(U!$F$14+U!$F$15+U!$F$16)*(D!$C$14-S!N4)*S!N3*10^-3</f>
        <v>2099.7503999999999</v>
      </c>
      <c r="O3" s="128">
        <f>(U!$F$14+U!$F$15+U!$F$16)*(D!$C$14-S!O4)*S!O3*10^-3</f>
        <v>2453.2879200000007</v>
      </c>
    </row>
    <row r="4" spans="2:15" ht="12">
      <c r="B4" s="175"/>
      <c r="C4" s="28" t="s">
        <v>50</v>
      </c>
      <c r="D4" s="129">
        <f>(1200*((D!$C$12*D!$C$13/D!$C$3*D!$C$5*D!$C$3)/3600+D!$C$19*(1-(1-(1-D!$C$17)))*D!$C$20/3600))*(D!$C$14-S!D4)*S!D3*10^-3</f>
        <v>34210.310400000009</v>
      </c>
      <c r="E4" s="73">
        <f>(1200*((D!$C$12*D!$C$13/D!$C$3*D!$C$5*D!$C$3)/3600+D!$C$19*(1-(1-(1-D!$C$17)))*D!$C$20/3600))*(D!$C$14-S!E4)*S!E3*10^-3</f>
        <v>34052.659200000002</v>
      </c>
      <c r="F4" s="73">
        <f>(1200*((D!$C$12*D!$C$13/D!$C$3*D!$C$5*D!$C$3)/3600+D!$C$19*(1-(1-(1-D!$C$17)))*D!$C$20/3600))*(D!$C$14-S!F4)*S!F3*10^-3</f>
        <v>29846.750400000008</v>
      </c>
      <c r="G4" s="73">
        <f>(1200*((D!$C$12*D!$C$13/D!$C$3*D!$C$5*D!$C$3)/3600+D!$C$19*(1-(1-(1-D!$C$17)))*D!$C$20/3600))*(D!$C$14-S!G4)*S!G3*10^-3</f>
        <v>19424.88</v>
      </c>
      <c r="H4" s="73">
        <f>(1200*((D!$C$12*D!$C$13/D!$C$3*D!$C$5*D!$C$3)/3600+D!$C$19*(1-(1-(1-D!$C$17)))*D!$C$20/3600))*(D!$C$14-S!H4)*S!H3*10^-3</f>
        <v>11868.883200000002</v>
      </c>
      <c r="I4" s="73">
        <f>(1200*((D!$C$12*D!$C$13/D!$C$3*D!$C$5*D!$C$3)/3600+D!$C$19*(1-(1-(1-D!$C$17)))*D!$C$20/3600))*(D!$C$14-S!I4)*S!I3*10^-3</f>
        <v>5067.3599999999997</v>
      </c>
      <c r="J4" s="73">
        <f>(1200*((D!$C$12*D!$C$13/D!$C$3*D!$C$5*D!$C$3)/3600+D!$C$19*(1-(1-(1-D!$C$17)))*D!$C$20/3600))*(D!$C$14-S!J4)*S!J3*10^-3</f>
        <v>2618.136</v>
      </c>
      <c r="K4" s="73">
        <f>(1200*((D!$C$12*D!$C$13/D!$C$3*D!$C$5*D!$C$3)/3600+D!$C$19*(1-(1-(1-D!$C$17)))*D!$C$20/3600))*(D!$C$14-S!K4)*S!K3*10^-3</f>
        <v>2443.5936000000038</v>
      </c>
      <c r="L4" s="73">
        <f>(1200*((D!$C$12*D!$C$13/D!$C$3*D!$C$5*D!$C$3)/3600+D!$C$19*(1-(1-(1-D!$C$17)))*D!$C$20/3600))*(D!$C$14-S!L4)*S!L3*10^-3</f>
        <v>10641.456</v>
      </c>
      <c r="M4" s="73">
        <f>(1200*((D!$C$12*D!$C$13/D!$C$3*D!$C$5*D!$C$3)/3600+D!$C$19*(1-(1-(1-D!$C$17)))*D!$C$20/3600))*(D!$C$14-S!M4)*S!M3*10^-3</f>
        <v>22341.427200000002</v>
      </c>
      <c r="N4" s="73">
        <f>(1200*((D!$C$12*D!$C$13/D!$C$3*D!$C$5*D!$C$3)/3600+D!$C$19*(1-(1-(1-D!$C$17)))*D!$C$20/3600))*(D!$C$14-S!N4)*S!N3*10^-3</f>
        <v>29728.512000000006</v>
      </c>
      <c r="O4" s="130">
        <f>(1200*((D!$C$12*D!$C$13/D!$C$3*D!$C$5*D!$C$3)/3600+D!$C$19*(1-(1-(1-D!$C$17)))*D!$C$20/3600))*(D!$C$14-S!O4)*S!O3*10^-3</f>
        <v>34733.937600000005</v>
      </c>
    </row>
    <row r="5" spans="2:15" ht="12">
      <c r="B5" s="175"/>
      <c r="C5" s="28" t="s">
        <v>51</v>
      </c>
      <c r="D5" s="129">
        <f>D3+D4</f>
        <v>36626.614080000007</v>
      </c>
      <c r="E5" s="73">
        <f t="shared" ref="E5:O5" si="0">E3+E4</f>
        <v>36457.827840000005</v>
      </c>
      <c r="F5" s="73">
        <f t="shared" si="0"/>
        <v>31954.852080000008</v>
      </c>
      <c r="G5" s="73">
        <f t="shared" si="0"/>
        <v>20796.876</v>
      </c>
      <c r="H5" s="73">
        <f t="shared" si="0"/>
        <v>12707.192640000001</v>
      </c>
      <c r="I5" s="73">
        <f t="shared" si="0"/>
        <v>5425.2719999999999</v>
      </c>
      <c r="J5" s="73">
        <f t="shared" si="0"/>
        <v>2803.0572000000002</v>
      </c>
      <c r="K5" s="73">
        <f t="shared" si="0"/>
        <v>2616.1867200000042</v>
      </c>
      <c r="L5" s="73">
        <f t="shared" si="0"/>
        <v>11393.0712</v>
      </c>
      <c r="M5" s="73">
        <f t="shared" si="0"/>
        <v>23919.421440000002</v>
      </c>
      <c r="N5" s="73">
        <f t="shared" si="0"/>
        <v>31828.262400000007</v>
      </c>
      <c r="O5" s="130">
        <f t="shared" si="0"/>
        <v>37187.225520000007</v>
      </c>
    </row>
    <row r="6" spans="2:15" ht="12">
      <c r="B6" s="175"/>
      <c r="C6" s="28" t="s">
        <v>52</v>
      </c>
      <c r="D6" s="129">
        <f>SUM(S!D13:D16)</f>
        <v>7122.4890288750003</v>
      </c>
      <c r="E6" s="73">
        <f>SUM(S!E13:E16)</f>
        <v>9196.9572960000005</v>
      </c>
      <c r="F6" s="73">
        <f>SUM(S!F13:F16)</f>
        <v>16535.122832250003</v>
      </c>
      <c r="G6" s="73">
        <f>SUM(S!G13:G16)</f>
        <v>23727.116777625</v>
      </c>
      <c r="H6" s="73">
        <f>SUM(S!H13:H16)</f>
        <v>29800.798360875004</v>
      </c>
      <c r="I6" s="73">
        <f>SUM(S!I13:I16)</f>
        <v>32687.370508500004</v>
      </c>
      <c r="J6" s="73">
        <f>SUM(S!J13:J16)</f>
        <v>31815.210551625001</v>
      </c>
      <c r="K6" s="73">
        <f>SUM(S!K13:K16)</f>
        <v>26391.244921875004</v>
      </c>
      <c r="L6" s="73">
        <f>SUM(S!L13:L16)</f>
        <v>19171.775465999999</v>
      </c>
      <c r="M6" s="73">
        <f>SUM(S!M13:M16)</f>
        <v>11776.264267500001</v>
      </c>
      <c r="N6" s="73">
        <f>SUM(S!N13:N16)</f>
        <v>7171.2568608749998</v>
      </c>
      <c r="O6" s="130">
        <f>SUM(S!O13:O16)</f>
        <v>5046.9128313750007</v>
      </c>
    </row>
    <row r="7" spans="2:15" ht="12">
      <c r="B7" s="175"/>
      <c r="C7" s="28" t="s">
        <v>53</v>
      </c>
      <c r="D7" s="129">
        <f>D!$C$2*D!$C$16/1000*S!D3</f>
        <v>12204.947999999999</v>
      </c>
      <c r="E7" s="73">
        <f>D!$C$2*D!$C$16/1000*S!E3</f>
        <v>11023.823999999999</v>
      </c>
      <c r="F7" s="73">
        <f>D!$C$2*D!$C$16/1000*S!F3</f>
        <v>12204.947999999999</v>
      </c>
      <c r="G7" s="73">
        <f>D!$C$2*D!$C$16/1000*S!G3</f>
        <v>11811.24</v>
      </c>
      <c r="H7" s="73">
        <f>D!$C$2*D!$C$16/1000*S!H3</f>
        <v>12204.947999999999</v>
      </c>
      <c r="I7" s="73">
        <f>D!$C$2*D!$C$16/1000*S!I3</f>
        <v>11811.24</v>
      </c>
      <c r="J7" s="73">
        <f>D!$C$2*D!$C$16/1000*S!J3</f>
        <v>12204.947999999999</v>
      </c>
      <c r="K7" s="73">
        <f>D!$C$2*D!$C$16/1000*S!K3</f>
        <v>12204.947999999999</v>
      </c>
      <c r="L7" s="73">
        <f>D!$C$2*D!$C$16/1000*S!L3</f>
        <v>11811.24</v>
      </c>
      <c r="M7" s="73">
        <f>D!$C$2*D!$C$16/1000*S!M3</f>
        <v>12204.947999999999</v>
      </c>
      <c r="N7" s="73">
        <f>D!$C$2*D!$C$16/1000*S!N3</f>
        <v>11811.24</v>
      </c>
      <c r="O7" s="130">
        <f>D!$C$2*D!$C$16/1000*S!O3</f>
        <v>12204.947999999999</v>
      </c>
    </row>
    <row r="8" spans="2:15" ht="12">
      <c r="B8" s="175"/>
      <c r="C8" s="28" t="s">
        <v>54</v>
      </c>
      <c r="D8" s="129">
        <f>SUM(D6:D7)</f>
        <v>19327.437028875</v>
      </c>
      <c r="E8" s="73">
        <f t="shared" ref="E8:O8" si="1">SUM(E6:E7)</f>
        <v>20220.781296000001</v>
      </c>
      <c r="F8" s="73">
        <f t="shared" si="1"/>
        <v>28740.07083225</v>
      </c>
      <c r="G8" s="73">
        <f t="shared" si="1"/>
        <v>35538.356777624998</v>
      </c>
      <c r="H8" s="73">
        <f t="shared" si="1"/>
        <v>42005.746360875004</v>
      </c>
      <c r="I8" s="73">
        <f t="shared" si="1"/>
        <v>44498.610508500002</v>
      </c>
      <c r="J8" s="73">
        <f t="shared" si="1"/>
        <v>44020.158551624998</v>
      </c>
      <c r="K8" s="73">
        <f t="shared" si="1"/>
        <v>38596.192921875001</v>
      </c>
      <c r="L8" s="73">
        <f t="shared" si="1"/>
        <v>30983.015465999997</v>
      </c>
      <c r="M8" s="73">
        <f t="shared" si="1"/>
        <v>23981.212267499999</v>
      </c>
      <c r="N8" s="73">
        <f t="shared" si="1"/>
        <v>18982.496860874999</v>
      </c>
      <c r="O8" s="130">
        <f t="shared" si="1"/>
        <v>17251.860831375001</v>
      </c>
    </row>
    <row r="9" spans="2:15" ht="12">
      <c r="B9" s="175"/>
      <c r="C9" s="28" t="s">
        <v>42</v>
      </c>
      <c r="D9" s="131">
        <f t="shared" ref="D9" si="2">D8/D5</f>
        <v>0.52768833577299634</v>
      </c>
      <c r="E9" s="40">
        <f t="shared" ref="E9:O9" si="3">E8/E5</f>
        <v>0.55463483410864656</v>
      </c>
      <c r="F9" s="40">
        <f t="shared" si="3"/>
        <v>0.89939614679793545</v>
      </c>
      <c r="G9" s="40">
        <f t="shared" si="3"/>
        <v>1.7088314984243305</v>
      </c>
      <c r="H9" s="40">
        <f t="shared" si="3"/>
        <v>3.3056669203745543</v>
      </c>
      <c r="I9" s="40">
        <f t="shared" si="3"/>
        <v>8.2020976106820083</v>
      </c>
      <c r="J9" s="40">
        <f t="shared" si="3"/>
        <v>15.704338303058886</v>
      </c>
      <c r="K9" s="40">
        <f t="shared" si="3"/>
        <v>14.752843375749165</v>
      </c>
      <c r="L9" s="40">
        <f t="shared" si="3"/>
        <v>2.719461234122718</v>
      </c>
      <c r="M9" s="40">
        <f t="shared" si="3"/>
        <v>1.002583291057227</v>
      </c>
      <c r="N9" s="40">
        <f t="shared" si="3"/>
        <v>0.59640380685296202</v>
      </c>
      <c r="O9" s="132">
        <f t="shared" si="3"/>
        <v>0.46391900955602666</v>
      </c>
    </row>
    <row r="10" spans="2:15" ht="12">
      <c r="B10" s="175"/>
      <c r="C10" s="28" t="s">
        <v>43</v>
      </c>
      <c r="D10" s="131">
        <f>(D9+O9)/2</f>
        <v>0.49580367266451153</v>
      </c>
      <c r="E10" s="40">
        <f>(D9+E9)/2</f>
        <v>0.54116158494082145</v>
      </c>
      <c r="F10" s="40">
        <f t="shared" ref="F10:O10" si="4">(E9+F9)/2</f>
        <v>0.72701549045329106</v>
      </c>
      <c r="G10" s="40">
        <f t="shared" si="4"/>
        <v>1.3041138226111331</v>
      </c>
      <c r="H10" s="40">
        <f t="shared" si="4"/>
        <v>2.5072492093994425</v>
      </c>
      <c r="I10" s="40">
        <f t="shared" si="4"/>
        <v>5.7538822655282811</v>
      </c>
      <c r="J10" s="40">
        <f t="shared" si="4"/>
        <v>11.953217956870446</v>
      </c>
      <c r="K10" s="40">
        <f t="shared" si="4"/>
        <v>15.228590839404026</v>
      </c>
      <c r="L10" s="40">
        <f t="shared" si="4"/>
        <v>8.736152304935942</v>
      </c>
      <c r="M10" s="40">
        <f t="shared" si="4"/>
        <v>1.8610222625899726</v>
      </c>
      <c r="N10" s="40">
        <f t="shared" si="4"/>
        <v>0.7994935489550945</v>
      </c>
      <c r="O10" s="40">
        <f t="shared" si="4"/>
        <v>0.53016140820449431</v>
      </c>
    </row>
    <row r="11" spans="2:15" ht="12">
      <c r="B11" s="175"/>
      <c r="C11" s="28" t="s">
        <v>44</v>
      </c>
      <c r="D11" s="131">
        <f>(D9+E9)/2</f>
        <v>0.54116158494082145</v>
      </c>
      <c r="E11" s="40">
        <f t="shared" ref="E11:N11" si="5">(E9+F9)/2</f>
        <v>0.72701549045329106</v>
      </c>
      <c r="F11" s="40">
        <f t="shared" si="5"/>
        <v>1.3041138226111331</v>
      </c>
      <c r="G11" s="40">
        <f t="shared" si="5"/>
        <v>2.5072492093994425</v>
      </c>
      <c r="H11" s="40">
        <f t="shared" si="5"/>
        <v>5.7538822655282811</v>
      </c>
      <c r="I11" s="40">
        <f t="shared" si="5"/>
        <v>11.953217956870446</v>
      </c>
      <c r="J11" s="40">
        <f t="shared" si="5"/>
        <v>15.228590839404026</v>
      </c>
      <c r="K11" s="40">
        <f t="shared" si="5"/>
        <v>8.736152304935942</v>
      </c>
      <c r="L11" s="40">
        <f t="shared" si="5"/>
        <v>1.8610222625899726</v>
      </c>
      <c r="M11" s="40">
        <f t="shared" si="5"/>
        <v>0.7994935489550945</v>
      </c>
      <c r="N11" s="40">
        <f t="shared" si="5"/>
        <v>0.53016140820449431</v>
      </c>
      <c r="O11" s="132">
        <f>(O9+D9)/2</f>
        <v>0.49580367266451153</v>
      </c>
    </row>
    <row r="12" spans="2:15" ht="12">
      <c r="B12" s="175"/>
      <c r="C12" s="28" t="s">
        <v>45</v>
      </c>
      <c r="D12" s="131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E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F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G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H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I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J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K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L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M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N12" s="40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  <c r="O12" s="132">
        <f>((1+(D!$C$21*D!$C$2/3600/((1200*((D!$C$12*D!$C$13/D!$C$3*D!$C$5*D!$C$3)/3600+D!$C$19*(1-(1-(1-D!$C$17)))*D!$C$20/3600))+U!$F$14+U!$F$15+U!$F$16))/15)+1)/(1+(D!$C$21*D!$C$2/3600/((1200*((D!$C$12*D!$C$13/D!$C$3*D!$C$5*D!$C$3)/3600+D!$C$19*(1-(1-(1-D!$C$17)))*D!$C$20/3600))+U!$F$14+U!$F$15+U!$F$16))/15)</f>
        <v>1.0725372867082841</v>
      </c>
    </row>
    <row r="13" spans="2:15" ht="12">
      <c r="B13" s="175"/>
      <c r="C13" s="28" t="s">
        <v>46</v>
      </c>
      <c r="D13" s="131">
        <f>MIN(D10:D11)</f>
        <v>0.49580367266451153</v>
      </c>
      <c r="E13" s="40">
        <f t="shared" ref="E13:O13" si="6">MIN(E10:E11)</f>
        <v>0.54116158494082145</v>
      </c>
      <c r="F13" s="40">
        <f t="shared" si="6"/>
        <v>0.72701549045329106</v>
      </c>
      <c r="G13" s="40">
        <f t="shared" si="6"/>
        <v>1.3041138226111331</v>
      </c>
      <c r="H13" s="40">
        <f t="shared" si="6"/>
        <v>2.5072492093994425</v>
      </c>
      <c r="I13" s="40">
        <f t="shared" si="6"/>
        <v>5.7538822655282811</v>
      </c>
      <c r="J13" s="40">
        <f t="shared" si="6"/>
        <v>11.953217956870446</v>
      </c>
      <c r="K13" s="40">
        <f t="shared" si="6"/>
        <v>8.736152304935942</v>
      </c>
      <c r="L13" s="40">
        <f t="shared" si="6"/>
        <v>1.8610222625899726</v>
      </c>
      <c r="M13" s="40">
        <f t="shared" si="6"/>
        <v>0.7994935489550945</v>
      </c>
      <c r="N13" s="40">
        <f t="shared" si="6"/>
        <v>0.53016140820449431</v>
      </c>
      <c r="O13" s="132">
        <f t="shared" si="6"/>
        <v>0.49580367266451153</v>
      </c>
    </row>
    <row r="14" spans="2:15" ht="12.75">
      <c r="B14" s="175"/>
      <c r="C14" s="28" t="s">
        <v>47</v>
      </c>
      <c r="D14" s="131">
        <f>MAX(D10:D11)</f>
        <v>0.54116158494082145</v>
      </c>
      <c r="E14" s="40">
        <f t="shared" ref="E14:O14" si="7">MAX(E10:E11)</f>
        <v>0.72701549045329106</v>
      </c>
      <c r="F14" s="40">
        <f t="shared" si="7"/>
        <v>1.3041138226111331</v>
      </c>
      <c r="G14" s="40">
        <f t="shared" si="7"/>
        <v>2.5072492093994425</v>
      </c>
      <c r="H14" s="40">
        <f t="shared" si="7"/>
        <v>5.7538822655282811</v>
      </c>
      <c r="I14" s="40">
        <f t="shared" si="7"/>
        <v>11.953217956870446</v>
      </c>
      <c r="J14" s="40">
        <f t="shared" si="7"/>
        <v>15.228590839404026</v>
      </c>
      <c r="K14" s="40">
        <f t="shared" si="7"/>
        <v>15.228590839404026</v>
      </c>
      <c r="L14" s="40">
        <f t="shared" si="7"/>
        <v>8.736152304935942</v>
      </c>
      <c r="M14" s="40">
        <f t="shared" si="7"/>
        <v>1.8610222625899726</v>
      </c>
      <c r="N14" s="40">
        <f t="shared" si="7"/>
        <v>0.7994935489550945</v>
      </c>
      <c r="O14" s="132">
        <f t="shared" si="7"/>
        <v>0.53016140820449431</v>
      </c>
    </row>
    <row r="15" spans="2:15" ht="12">
      <c r="B15" s="175"/>
      <c r="C15" s="28" t="s">
        <v>48</v>
      </c>
      <c r="D15" s="133">
        <f>IF(D14&lt;D12,1,IF(D13&gt;D12,0,IF(D9&gt;D12,(0.5*(D12-D13)/(D9-D13)),(0.5+0.5*(D12-D9)/(D14-D9)))))</f>
        <v>1</v>
      </c>
      <c r="E15" s="94">
        <f t="shared" ref="E15:O15" si="8">IF(E14&lt;E12,1,IF(E13&gt;E12,0,IF(E9&gt;E12,(0.5*(E12-E13)/(E9-E13)),(0.5+0.5*(E12-E9)/(E14-E9)))))</f>
        <v>1</v>
      </c>
      <c r="F15" s="94">
        <f t="shared" si="8"/>
        <v>0.7139036052261083</v>
      </c>
      <c r="G15" s="94">
        <f t="shared" si="8"/>
        <v>0</v>
      </c>
      <c r="H15" s="94">
        <f t="shared" si="8"/>
        <v>0</v>
      </c>
      <c r="I15" s="94">
        <f t="shared" si="8"/>
        <v>0</v>
      </c>
      <c r="J15" s="94">
        <f t="shared" si="8"/>
        <v>0</v>
      </c>
      <c r="K15" s="94">
        <f t="shared" si="8"/>
        <v>0</v>
      </c>
      <c r="L15" s="94">
        <f t="shared" si="8"/>
        <v>0</v>
      </c>
      <c r="M15" s="94">
        <f t="shared" si="8"/>
        <v>0.54074488575824675</v>
      </c>
      <c r="N15" s="94">
        <f t="shared" si="8"/>
        <v>1</v>
      </c>
      <c r="O15" s="134">
        <f t="shared" si="8"/>
        <v>1</v>
      </c>
    </row>
    <row r="16" spans="2:15" ht="12">
      <c r="B16" s="175"/>
      <c r="C16" s="28" t="s">
        <v>98</v>
      </c>
      <c r="D16" s="129">
        <f>S!D3*D15</f>
        <v>744</v>
      </c>
      <c r="E16" s="73">
        <f>S!E3*E15</f>
        <v>672</v>
      </c>
      <c r="F16" s="73">
        <f>S!F3*F15</f>
        <v>531.14428228822453</v>
      </c>
      <c r="G16" s="73">
        <f>S!G3*G15</f>
        <v>0</v>
      </c>
      <c r="H16" s="73">
        <f>S!H3*H15</f>
        <v>0</v>
      </c>
      <c r="I16" s="73">
        <f>S!I3*I15</f>
        <v>0</v>
      </c>
      <c r="J16" s="73">
        <f>S!J3*J15</f>
        <v>0</v>
      </c>
      <c r="K16" s="73">
        <f>S!K3*K15</f>
        <v>0</v>
      </c>
      <c r="L16" s="73">
        <f>S!L3*L15</f>
        <v>0</v>
      </c>
      <c r="M16" s="73">
        <f>S!M3*M15</f>
        <v>402.31419500413557</v>
      </c>
      <c r="N16" s="73">
        <f>S!N3*N15</f>
        <v>720</v>
      </c>
      <c r="O16" s="130">
        <f>S!O3*O15</f>
        <v>744</v>
      </c>
    </row>
    <row r="17" spans="2:15" ht="12">
      <c r="B17" s="175"/>
      <c r="C17" s="28" t="s">
        <v>55</v>
      </c>
      <c r="D17" s="133">
        <f>IF(D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D9^(1+(D!$C$21*D!$C$2/3600/((1200*((D!$C$12*D!$C$13/D!$C$3*D!$C$5*D!$C$3)/3600+D!$C$19*(1-(1-(1-D!$C$17)))*D!$C$20/3600))+U!$F$14+U!$F$15+U!$F$16))/15))/(1-D9^((1+(D!$C$21*D!$C$2/3600/((1200*((D!$C$12*D!$C$13/D!$C$3*D!$C$5*D!$C$3)/3600+D!$C$19*(1-(1-(1-D!$C$17)))*D!$C$20/3600))+U!$F$14+U!$F$15+U!$F$16))/15)+1)))</f>
        <v>0.99992970001635639</v>
      </c>
      <c r="E17" s="94">
        <f>IF(E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E9^(1+(D!$C$21*D!$C$2/3600/((1200*((D!$C$12*D!$C$13/D!$C$3*D!$C$5*D!$C$3)/3600+D!$C$19*(1-(1-(1-D!$C$17)))*D!$C$20/3600))+U!$F$14+U!$F$15+U!$F$16))/15))/(1-E9^((1+(D!$C$21*D!$C$2/3600/((1200*((D!$C$12*D!$C$13/D!$C$3*D!$C$5*D!$C$3)/3600+D!$C$19*(1-(1-(1-D!$C$17)))*D!$C$20/3600))+U!$F$14+U!$F$15+U!$F$16))/15)+1)))</f>
        <v>0.99986827550637436</v>
      </c>
      <c r="F17" s="94">
        <f>IF(F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F9^(1+(D!$C$21*D!$C$2/3600/((1200*((D!$C$12*D!$C$13/D!$C$3*D!$C$5*D!$C$3)/3600+D!$C$19*(1-(1-(1-D!$C$17)))*D!$C$20/3600))+U!$F$14+U!$F$15+U!$F$16))/15))/(1-F9^((1+(D!$C$21*D!$C$2/3600/((1200*((D!$C$12*D!$C$13/D!$C$3*D!$C$5*D!$C$3)/3600+D!$C$19*(1-(1-(1-D!$C$17)))*D!$C$20/3600))+U!$F$14+U!$F$15+U!$F$16))/15)+1)))</f>
        <v>0.97053303926862355</v>
      </c>
      <c r="G17" s="94">
        <f>IF(G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G9^(1+(D!$C$21*D!$C$2/3600/((1200*((D!$C$12*D!$C$13/D!$C$3*D!$C$5*D!$C$3)/3600+D!$C$19*(1-(1-(1-D!$C$17)))*D!$C$20/3600))+U!$F$14+U!$F$15+U!$F$16))/15))/(1-G9^((1+(D!$C$21*D!$C$2/3600/((1200*((D!$C$12*D!$C$13/D!$C$3*D!$C$5*D!$C$3)/3600+D!$C$19*(1-(1-(1-D!$C$17)))*D!$C$20/3600))+U!$F$14+U!$F$15+U!$F$16))/15)+1)))</f>
        <v>0.58504478502223278</v>
      </c>
      <c r="H17" s="94">
        <f>IF(H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H9^(1+(D!$C$21*D!$C$2/3600/((1200*((D!$C$12*D!$C$13/D!$C$3*D!$C$5*D!$C$3)/3600+D!$C$19*(1-(1-(1-D!$C$17)))*D!$C$20/3600))+U!$F$14+U!$F$15+U!$F$16))/15))/(1-H9^((1+(D!$C$21*D!$C$2/3600/((1200*((D!$C$12*D!$C$13/D!$C$3*D!$C$5*D!$C$3)/3600+D!$C$19*(1-(1-(1-D!$C$17)))*D!$C$20/3600))+U!$F$14+U!$F$15+U!$F$16))/15)+1)))</f>
        <v>0.30251080210667375</v>
      </c>
      <c r="I17" s="94">
        <f>IF(I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I9^(1+(D!$C$21*D!$C$2/3600/((1200*((D!$C$12*D!$C$13/D!$C$3*D!$C$5*D!$C$3)/3600+D!$C$19*(1-(1-(1-D!$C$17)))*D!$C$20/3600))+U!$F$14+U!$F$15+U!$F$16))/15))/(1-I9^((1+(D!$C$21*D!$C$2/3600/((1200*((D!$C$12*D!$C$13/D!$C$3*D!$C$5*D!$C$3)/3600+D!$C$19*(1-(1-(1-D!$C$17)))*D!$C$20/3600))+U!$F$14+U!$F$15+U!$F$16))/15)+1)))</f>
        <v>0.12192003161452596</v>
      </c>
      <c r="J17" s="94">
        <f>IF(J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J9^(1+(D!$C$21*D!$C$2/3600/((1200*((D!$C$12*D!$C$13/D!$C$3*D!$C$5*D!$C$3)/3600+D!$C$19*(1-(1-(1-D!$C$17)))*D!$C$20/3600))+U!$F$14+U!$F$15+U!$F$16))/15))/(1-J9^((1+(D!$C$21*D!$C$2/3600/((1200*((D!$C$12*D!$C$13/D!$C$3*D!$C$5*D!$C$3)/3600+D!$C$19*(1-(1-(1-D!$C$17)))*D!$C$20/3600))+U!$F$14+U!$F$15+U!$F$16))/15)+1)))</f>
        <v>6.3676672057250652E-2</v>
      </c>
      <c r="K17" s="94">
        <f>IF(K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K9^(1+(D!$C$21*D!$C$2/3600/((1200*((D!$C$12*D!$C$13/D!$C$3*D!$C$5*D!$C$3)/3600+D!$C$19*(1-(1-(1-D!$C$17)))*D!$C$20/3600))+U!$F$14+U!$F$15+U!$F$16))/15))/(1-K9^((1+(D!$C$21*D!$C$2/3600/((1200*((D!$C$12*D!$C$13/D!$C$3*D!$C$5*D!$C$3)/3600+D!$C$19*(1-(1-(1-D!$C$17)))*D!$C$20/3600))+U!$F$14+U!$F$15+U!$F$16))/15)+1)))</f>
        <v>6.7783543451956071E-2</v>
      </c>
      <c r="L17" s="94">
        <f>IF(L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L9^(1+(D!$C$21*D!$C$2/3600/((1200*((D!$C$12*D!$C$13/D!$C$3*D!$C$5*D!$C$3)/3600+D!$C$19*(1-(1-(1-D!$C$17)))*D!$C$20/3600))+U!$F$14+U!$F$15+U!$F$16))/15))/(1-L9^((1+(D!$C$21*D!$C$2/3600/((1200*((D!$C$12*D!$C$13/D!$C$3*D!$C$5*D!$C$3)/3600+D!$C$19*(1-(1-(1-D!$C$17)))*D!$C$20/3600))+U!$F$14+U!$F$15+U!$F$16))/15)+1)))</f>
        <v>0.36771965716093097</v>
      </c>
      <c r="M17" s="94">
        <f>IF(M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M9^(1+(D!$C$21*D!$C$2/3600/((1200*((D!$C$12*D!$C$13/D!$C$3*D!$C$5*D!$C$3)/3600+D!$C$19*(1-(1-(1-D!$C$17)))*D!$C$20/3600))+U!$F$14+U!$F$15+U!$F$16))/15))/(1-M9^((1+(D!$C$21*D!$C$2/3600/((1200*((D!$C$12*D!$C$13/D!$C$3*D!$C$5*D!$C$3)/3600+D!$C$19*(1-(1-(1-D!$C$17)))*D!$C$20/3600))+U!$F$14+U!$F$15+U!$F$16))/15)+1)))</f>
        <v>0.93115917760154598</v>
      </c>
      <c r="N17" s="94">
        <f>IF(N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N9^(1+(D!$C$21*D!$C$2/3600/((1200*((D!$C$12*D!$C$13/D!$C$3*D!$C$5*D!$C$3)/3600+D!$C$19*(1-(1-(1-D!$C$17)))*D!$C$20/3600))+U!$F$14+U!$F$15+U!$F$16))/15))/(1-N9^((1+(D!$C$21*D!$C$2/3600/((1200*((D!$C$12*D!$C$13/D!$C$3*D!$C$5*D!$C$3)/3600+D!$C$19*(1-(1-(1-D!$C$17)))*D!$C$20/3600))+U!$F$14+U!$F$15+U!$F$16))/15)+1)))</f>
        <v>0.99967509785035691</v>
      </c>
      <c r="O17" s="134">
        <f>IF(O9=1,(1+(D!$C$21*D!$C$2/3600/((1200*((D!$C$12*D!$C$13/D!$C$3*D!$C$5*D!$C$3)/3600+D!$C$19*(1-(1-(1-D!$C$17)))*D!$C$20/3600))+U!$F$14+U!$F$15+U!$F$16))/15)/((1+(D!$C$21*D!$C$2/3600/((1200*((D!$C$12*D!$C$13/D!$C$3*D!$C$5*D!$C$3)/3600+D!$C$19*(1-(1-(1-D!$C$17)))*D!$C$20/3600))+U!$F$14+U!$F$15+U!$F$16))/15)+1),(1-O9^(1+(D!$C$21*D!$C$2/3600/((1200*((D!$C$12*D!$C$13/D!$C$3*D!$C$5*D!$C$3)/3600+D!$C$19*(1-(1-(1-D!$C$17)))*D!$C$20/3600))+U!$F$14+U!$F$15+U!$F$16))/15))/(1-O9^((1+(D!$C$21*D!$C$2/3600/((1200*((D!$C$12*D!$C$13/D!$C$3*D!$C$5*D!$C$3)/3600+D!$C$19*(1-(1-(1-D!$C$17)))*D!$C$20/3600))+U!$F$14+U!$F$15+U!$F$16))/15)+1)))</f>
        <v>0.99998648541286983</v>
      </c>
    </row>
    <row r="18" spans="2:15" ht="12.75" thickBot="1">
      <c r="B18" s="176"/>
      <c r="C18" s="20" t="s">
        <v>56</v>
      </c>
      <c r="D18" s="153">
        <f t="shared" ref="D18" si="9">(D5-D17*D8)</f>
        <v>17300.53576963201</v>
      </c>
      <c r="E18" s="154">
        <f t="shared" ref="E18:O18" si="10">(E5-E17*E8)</f>
        <v>16239.710116176935</v>
      </c>
      <c r="F18" s="154">
        <f t="shared" si="10"/>
        <v>4061.6637863808974</v>
      </c>
      <c r="G18" s="154">
        <f t="shared" si="10"/>
        <v>5.3456989909718686</v>
      </c>
      <c r="H18" s="154">
        <f t="shared" si="10"/>
        <v>6.1528221158368979E-4</v>
      </c>
      <c r="I18" s="154">
        <f t="shared" si="10"/>
        <v>1.2023519957438111E-9</v>
      </c>
      <c r="J18" s="154">
        <f t="shared" si="10"/>
        <v>-2.7284841053187847E-12</v>
      </c>
      <c r="K18" s="154">
        <f t="shared" si="10"/>
        <v>1.0913936421275139E-11</v>
      </c>
      <c r="L18" s="154">
        <f t="shared" si="10"/>
        <v>7.3750306601141347E-3</v>
      </c>
      <c r="M18" s="154">
        <f t="shared" si="10"/>
        <v>1589.0955471065972</v>
      </c>
      <c r="N18" s="154">
        <f t="shared" si="10"/>
        <v>12851.932993160699</v>
      </c>
      <c r="O18" s="155">
        <f t="shared" si="10"/>
        <v>19935.597840401369</v>
      </c>
    </row>
    <row r="19" spans="2:15" ht="12">
      <c r="B19" s="177" t="s">
        <v>310</v>
      </c>
      <c r="C19" s="36" t="s">
        <v>62</v>
      </c>
      <c r="D19" s="127">
        <f>(U!$F$14+U!$F$15+U!$F$16)*(D!$C$15-S!D4)*S!D3*10^-3</f>
        <v>3057.36384</v>
      </c>
      <c r="E19" s="74">
        <f>(U!$F$14+U!$F$15+U!$F$16)*(D!$C$15-S!E4)*S!E3*10^-3</f>
        <v>2984.1907200000001</v>
      </c>
      <c r="F19" s="74">
        <f>(U!$F$14+U!$F$15+U!$F$16)*(D!$C$15-S!F4)*S!F3*10^-3</f>
        <v>2749.1618399999998</v>
      </c>
      <c r="G19" s="74">
        <f>(U!$F$14+U!$F$15+U!$F$16)*(D!$C$15-S!G4)*S!G3*10^-3</f>
        <v>1992.3767999999998</v>
      </c>
      <c r="H19" s="74">
        <f>(U!$F$14+U!$F$15+U!$F$16)*(D!$C$15-S!H4)*S!H3*10^-3</f>
        <v>1479.3696</v>
      </c>
      <c r="I19" s="74">
        <f>(U!$F$14+U!$F$15+U!$F$16)*(D!$C$15-S!I4)*S!I3*10^-3</f>
        <v>978.29279999999983</v>
      </c>
      <c r="J19" s="74">
        <f>(U!$F$14+U!$F$15+U!$F$16)*(D!$C$15-S!J4)*S!J3*10^-3</f>
        <v>825.98135999999988</v>
      </c>
      <c r="K19" s="74">
        <f>(U!$F$14+U!$F$15+U!$F$16)*(D!$C$15-S!K4)*S!K3*10^-3</f>
        <v>813.65328000000011</v>
      </c>
      <c r="L19" s="74">
        <f>(U!$F$14+U!$F$15+U!$F$16)*(D!$C$15-S!L4)*S!L3*10^-3</f>
        <v>1371.9960000000001</v>
      </c>
      <c r="M19" s="74">
        <f>(U!$F$14+U!$F$15+U!$F$16)*(D!$C$15-S!M4)*S!M3*10^-3</f>
        <v>2219.0544</v>
      </c>
      <c r="N19" s="74">
        <f>(U!$F$14+U!$F$15+U!$F$16)*(D!$C$15-S!N4)*S!N3*10^-3</f>
        <v>2720.1312000000003</v>
      </c>
      <c r="O19" s="128">
        <f>(U!$F$14+U!$F$15+U!$F$16)*(D!$C$15-S!O4)*S!O3*10^-3</f>
        <v>3094.3480799999998</v>
      </c>
    </row>
    <row r="20" spans="2:15" ht="12">
      <c r="B20" s="175"/>
      <c r="C20" s="28" t="s">
        <v>63</v>
      </c>
      <c r="D20" s="129">
        <f>(1200*((D!$C$12*D!$C$13/D!$C$3*D!$C$5*D!$C$3)/3600+D!$C$19*D!$C$20/3600))*(D!$C$15-S!D4)*S!D3*10^-3</f>
        <v>43286.515200000002</v>
      </c>
      <c r="E20" s="73">
        <f>(1200*((D!$C$12*D!$C$13/D!$C$3*D!$C$5*D!$C$3)/3600+D!$C$19*D!$C$20/3600))*(D!$C$15-S!E4)*S!E3*10^-3</f>
        <v>42250.5216</v>
      </c>
      <c r="F20" s="73">
        <f>(1200*((D!$C$12*D!$C$13/D!$C$3*D!$C$5*D!$C$3)/3600+D!$C$19*D!$C$20/3600))*(D!$C$15-S!F4)*S!F3*10^-3</f>
        <v>38922.955200000004</v>
      </c>
      <c r="G20" s="73">
        <f>(1200*((D!$C$12*D!$C$13/D!$C$3*D!$C$5*D!$C$3)/3600+D!$C$19*D!$C$20/3600))*(D!$C$15-S!G4)*S!G3*10^-3</f>
        <v>28208.303999999996</v>
      </c>
      <c r="H20" s="73">
        <f>(1200*((D!$C$12*D!$C$13/D!$C$3*D!$C$5*D!$C$3)/3600+D!$C$19*D!$C$20/3600))*(D!$C$15-S!H4)*S!H3*10^-3</f>
        <v>20945.088</v>
      </c>
      <c r="I20" s="73">
        <f>(1200*((D!$C$12*D!$C$13/D!$C$3*D!$C$5*D!$C$3)/3600+D!$C$19*D!$C$20/3600))*(D!$C$15-S!I4)*S!I3*10^-3</f>
        <v>13850.783999999998</v>
      </c>
      <c r="J20" s="73">
        <f>(1200*((D!$C$12*D!$C$13/D!$C$3*D!$C$5*D!$C$3)/3600+D!$C$19*D!$C$20/3600))*(D!$C$15-S!J4)*S!J3*10^-3</f>
        <v>11694.3408</v>
      </c>
      <c r="K20" s="73">
        <f>(1200*((D!$C$12*D!$C$13/D!$C$3*D!$C$5*D!$C$3)/3600+D!$C$19*D!$C$20/3600))*(D!$C$15-S!K4)*S!K3*10^-3</f>
        <v>11519.798400000003</v>
      </c>
      <c r="L20" s="73">
        <f>(1200*((D!$C$12*D!$C$13/D!$C$3*D!$C$5*D!$C$3)/3600+D!$C$19*D!$C$20/3600))*(D!$C$15-S!L4)*S!L3*10^-3</f>
        <v>19424.88</v>
      </c>
      <c r="M20" s="73">
        <f>(1200*((D!$C$12*D!$C$13/D!$C$3*D!$C$5*D!$C$3)/3600+D!$C$19*D!$C$20/3600))*(D!$C$15-S!M4)*S!M3*10^-3</f>
        <v>31417.632000000001</v>
      </c>
      <c r="N20" s="73">
        <f>(1200*((D!$C$12*D!$C$13/D!$C$3*D!$C$5*D!$C$3)/3600+D!$C$19*D!$C$20/3600))*(D!$C$15-S!N4)*S!N3*10^-3</f>
        <v>38511.936000000002</v>
      </c>
      <c r="O20" s="130">
        <f>(1200*((D!$C$12*D!$C$13/D!$C$3*D!$C$5*D!$C$3)/3600+D!$C$19*D!$C$20/3600))*(D!$C$15-S!O4)*S!O3*10^-3</f>
        <v>43810.142400000004</v>
      </c>
    </row>
    <row r="21" spans="2:15" ht="12">
      <c r="B21" s="175"/>
      <c r="C21" s="28" t="s">
        <v>64</v>
      </c>
      <c r="D21" s="129">
        <f t="shared" ref="D21" si="11">D19+D20</f>
        <v>46343.87904</v>
      </c>
      <c r="E21" s="73">
        <f t="shared" ref="E21:O21" si="12">E19+E20</f>
        <v>45234.712319999999</v>
      </c>
      <c r="F21" s="73">
        <f t="shared" si="12"/>
        <v>41672.117040000005</v>
      </c>
      <c r="G21" s="73">
        <f t="shared" si="12"/>
        <v>30200.680799999995</v>
      </c>
      <c r="H21" s="73">
        <f t="shared" si="12"/>
        <v>22424.457600000002</v>
      </c>
      <c r="I21" s="73">
        <f t="shared" si="12"/>
        <v>14829.076799999997</v>
      </c>
      <c r="J21" s="73">
        <f t="shared" si="12"/>
        <v>12520.32216</v>
      </c>
      <c r="K21" s="73">
        <f t="shared" si="12"/>
        <v>12333.451680000004</v>
      </c>
      <c r="L21" s="73">
        <f t="shared" si="12"/>
        <v>20796.876</v>
      </c>
      <c r="M21" s="73">
        <f t="shared" si="12"/>
        <v>33636.686399999999</v>
      </c>
      <c r="N21" s="73">
        <f t="shared" si="12"/>
        <v>41232.067200000005</v>
      </c>
      <c r="O21" s="130">
        <f t="shared" si="12"/>
        <v>46904.490480000008</v>
      </c>
    </row>
    <row r="22" spans="2:15" ht="12">
      <c r="B22" s="175"/>
      <c r="C22" s="28" t="s">
        <v>52</v>
      </c>
      <c r="D22" s="129">
        <f>SUM(S!D17:D20)</f>
        <v>5573.2494519470847</v>
      </c>
      <c r="E22" s="73">
        <f>SUM(S!E17:E20)</f>
        <v>7394.8327055240961</v>
      </c>
      <c r="F22" s="73">
        <f>SUM(S!F17:F20)</f>
        <v>11211.469947994254</v>
      </c>
      <c r="G22" s="73">
        <f>SUM(S!G17:G20)</f>
        <v>14059.362008662687</v>
      </c>
      <c r="H22" s="73">
        <f>SUM(S!H17:H20)</f>
        <v>15675.253075632925</v>
      </c>
      <c r="I22" s="73">
        <f>SUM(S!I17:I20)</f>
        <v>15913.315496250165</v>
      </c>
      <c r="J22" s="73">
        <f>SUM(S!J17:J20)</f>
        <v>15399.372388564629</v>
      </c>
      <c r="K22" s="73">
        <f>SUM(S!K17:K20)</f>
        <v>14965.487407548764</v>
      </c>
      <c r="L22" s="73">
        <f>SUM(S!L17:L20)</f>
        <v>13831.198698202719</v>
      </c>
      <c r="M22" s="73">
        <f>SUM(S!M17:M20)</f>
        <v>10011.198692573802</v>
      </c>
      <c r="N22" s="73">
        <f>SUM(S!N17:N20)</f>
        <v>5877.4447219074791</v>
      </c>
      <c r="O22" s="130">
        <f>SUM(S!O17:O20)</f>
        <v>4687.6282013080654</v>
      </c>
    </row>
    <row r="23" spans="2:15" ht="12">
      <c r="B23" s="175"/>
      <c r="C23" s="28" t="s">
        <v>53</v>
      </c>
      <c r="D23" s="129">
        <f>D!$C$2*D!$C$16/1000*S!D3</f>
        <v>12204.947999999999</v>
      </c>
      <c r="E23" s="73">
        <f>D!$C$2*D!$C$16/1000*S!E3</f>
        <v>11023.823999999999</v>
      </c>
      <c r="F23" s="73">
        <f>D!$C$2*D!$C$16/1000*S!F3</f>
        <v>12204.947999999999</v>
      </c>
      <c r="G23" s="73">
        <f>D!$C$2*D!$C$16/1000*S!G3</f>
        <v>11811.24</v>
      </c>
      <c r="H23" s="73">
        <f>D!$C$2*D!$C$16/1000*S!H3</f>
        <v>12204.947999999999</v>
      </c>
      <c r="I23" s="73">
        <f>D!$C$2*D!$C$16/1000*S!I3</f>
        <v>11811.24</v>
      </c>
      <c r="J23" s="73">
        <f>D!$C$2*D!$C$16/1000*S!J3</f>
        <v>12204.947999999999</v>
      </c>
      <c r="K23" s="73">
        <f>D!$C$2*D!$C$16/1000*S!K3</f>
        <v>12204.947999999999</v>
      </c>
      <c r="L23" s="73">
        <f>D!$C$2*D!$C$16/1000*S!L3</f>
        <v>11811.24</v>
      </c>
      <c r="M23" s="73">
        <f>D!$C$2*D!$C$16/1000*S!M3</f>
        <v>12204.947999999999</v>
      </c>
      <c r="N23" s="73">
        <f>D!$C$2*D!$C$16/1000*S!N3</f>
        <v>11811.24</v>
      </c>
      <c r="O23" s="130">
        <f>D!$C$2*D!$C$16/1000*S!O3</f>
        <v>12204.947999999999</v>
      </c>
    </row>
    <row r="24" spans="2:15" ht="12">
      <c r="B24" s="175"/>
      <c r="C24" s="28" t="s">
        <v>54</v>
      </c>
      <c r="D24" s="129">
        <f>SUM(D22:D23)</f>
        <v>17778.197451947082</v>
      </c>
      <c r="E24" s="73">
        <f t="shared" ref="E24:O24" si="13">SUM(E22:E23)</f>
        <v>18418.656705524096</v>
      </c>
      <c r="F24" s="73">
        <f t="shared" si="13"/>
        <v>23416.417947994254</v>
      </c>
      <c r="G24" s="73">
        <f t="shared" si="13"/>
        <v>25870.602008662689</v>
      </c>
      <c r="H24" s="73">
        <f t="shared" si="13"/>
        <v>27880.201075632925</v>
      </c>
      <c r="I24" s="73">
        <f t="shared" si="13"/>
        <v>27724.555496250163</v>
      </c>
      <c r="J24" s="73">
        <f t="shared" si="13"/>
        <v>27604.320388564629</v>
      </c>
      <c r="K24" s="73">
        <f t="shared" si="13"/>
        <v>27170.435407548764</v>
      </c>
      <c r="L24" s="73">
        <f t="shared" si="13"/>
        <v>25642.438698202721</v>
      </c>
      <c r="M24" s="73">
        <f t="shared" si="13"/>
        <v>22216.146692573799</v>
      </c>
      <c r="N24" s="73">
        <f t="shared" si="13"/>
        <v>17688.684721907477</v>
      </c>
      <c r="O24" s="130">
        <f t="shared" si="13"/>
        <v>16892.576201308064</v>
      </c>
    </row>
    <row r="25" spans="2:15" ht="12">
      <c r="B25" s="175"/>
      <c r="C25" s="28" t="s">
        <v>65</v>
      </c>
      <c r="D25" s="131">
        <f t="shared" ref="D25" si="14">D24/D21</f>
        <v>0.38361479056603121</v>
      </c>
      <c r="E25" s="40">
        <f t="shared" ref="E25:O25" si="15">E24/E21</f>
        <v>0.40717970250869712</v>
      </c>
      <c r="F25" s="40">
        <f t="shared" si="15"/>
        <v>0.56192052651218627</v>
      </c>
      <c r="G25" s="40">
        <f t="shared" si="15"/>
        <v>0.85662313972282023</v>
      </c>
      <c r="H25" s="40">
        <f t="shared" si="15"/>
        <v>1.2432943339344324</v>
      </c>
      <c r="I25" s="40">
        <f t="shared" si="15"/>
        <v>1.8696076546215048</v>
      </c>
      <c r="J25" s="40">
        <f t="shared" si="15"/>
        <v>2.2047611903114666</v>
      </c>
      <c r="K25" s="40">
        <f t="shared" si="15"/>
        <v>2.2029871371376513</v>
      </c>
      <c r="L25" s="40">
        <f t="shared" si="15"/>
        <v>1.2329947391234493</v>
      </c>
      <c r="M25" s="40">
        <f t="shared" si="15"/>
        <v>0.66047369911483911</v>
      </c>
      <c r="N25" s="40">
        <f t="shared" si="15"/>
        <v>0.42900310178742324</v>
      </c>
      <c r="O25" s="132">
        <f t="shared" si="15"/>
        <v>0.36014837872529559</v>
      </c>
    </row>
    <row r="26" spans="2:15" ht="12">
      <c r="B26" s="175"/>
      <c r="C26" s="28" t="s">
        <v>66</v>
      </c>
      <c r="D26" s="133">
        <f>1/D25</f>
        <v>2.6067816585603496</v>
      </c>
      <c r="E26" s="94">
        <f t="shared" ref="E26:O26" si="16">1/E25</f>
        <v>2.4559180966999223</v>
      </c>
      <c r="F26" s="94">
        <f t="shared" si="16"/>
        <v>1.7796110887903527</v>
      </c>
      <c r="G26" s="94">
        <f t="shared" si="16"/>
        <v>1.1673744890005804</v>
      </c>
      <c r="H26" s="94">
        <f t="shared" si="16"/>
        <v>0.80431477302359922</v>
      </c>
      <c r="I26" s="94">
        <f t="shared" si="16"/>
        <v>0.5348715798890149</v>
      </c>
      <c r="J26" s="94">
        <f t="shared" si="16"/>
        <v>0.4535638618796306</v>
      </c>
      <c r="K26" s="94">
        <f t="shared" si="16"/>
        <v>0.45392911431126348</v>
      </c>
      <c r="L26" s="94">
        <f t="shared" si="16"/>
        <v>0.81103346857011893</v>
      </c>
      <c r="M26" s="94">
        <f t="shared" si="16"/>
        <v>1.5140648315598197</v>
      </c>
      <c r="N26" s="94">
        <f t="shared" si="16"/>
        <v>2.3309854773393068</v>
      </c>
      <c r="O26" s="134">
        <f t="shared" si="16"/>
        <v>2.776633351896201</v>
      </c>
    </row>
    <row r="27" spans="2:15" ht="12">
      <c r="B27" s="175"/>
      <c r="C27" s="28" t="s">
        <v>67</v>
      </c>
      <c r="D27" s="131">
        <f>(D26+O26)/2</f>
        <v>2.6917075052282753</v>
      </c>
      <c r="E27" s="40">
        <f>(E26+D26)/2</f>
        <v>2.5313498776301362</v>
      </c>
      <c r="F27" s="40">
        <f t="shared" ref="F27:O27" si="17">(F26+E26)/2</f>
        <v>2.1177645927451376</v>
      </c>
      <c r="G27" s="40">
        <f t="shared" si="17"/>
        <v>1.4734927888954665</v>
      </c>
      <c r="H27" s="40">
        <f t="shared" si="17"/>
        <v>0.98584463101208986</v>
      </c>
      <c r="I27" s="40">
        <f t="shared" si="17"/>
        <v>0.669593176456307</v>
      </c>
      <c r="J27" s="40">
        <f t="shared" si="17"/>
        <v>0.49421772088432275</v>
      </c>
      <c r="K27" s="40">
        <f t="shared" si="17"/>
        <v>0.45374648809544704</v>
      </c>
      <c r="L27" s="40">
        <f t="shared" si="17"/>
        <v>0.63248129144069121</v>
      </c>
      <c r="M27" s="40">
        <f t="shared" si="17"/>
        <v>1.1625491500649694</v>
      </c>
      <c r="N27" s="40">
        <f t="shared" si="17"/>
        <v>1.9225251544495632</v>
      </c>
      <c r="O27" s="132">
        <f t="shared" si="17"/>
        <v>2.5538094146177537</v>
      </c>
    </row>
    <row r="28" spans="2:15" ht="12">
      <c r="B28" s="175"/>
      <c r="C28" s="28" t="s">
        <v>68</v>
      </c>
      <c r="D28" s="131">
        <f>(D26+E26)/2</f>
        <v>2.5313498776301362</v>
      </c>
      <c r="E28" s="40">
        <f t="shared" ref="E28:N28" si="18">(E26+F26)/2</f>
        <v>2.1177645927451376</v>
      </c>
      <c r="F28" s="40">
        <f t="shared" si="18"/>
        <v>1.4734927888954665</v>
      </c>
      <c r="G28" s="40">
        <f t="shared" si="18"/>
        <v>0.98584463101208986</v>
      </c>
      <c r="H28" s="40">
        <f t="shared" si="18"/>
        <v>0.669593176456307</v>
      </c>
      <c r="I28" s="40">
        <f t="shared" si="18"/>
        <v>0.49421772088432275</v>
      </c>
      <c r="J28" s="40">
        <f t="shared" si="18"/>
        <v>0.45374648809544704</v>
      </c>
      <c r="K28" s="40">
        <f t="shared" si="18"/>
        <v>0.63248129144069121</v>
      </c>
      <c r="L28" s="40">
        <f t="shared" si="18"/>
        <v>1.1625491500649694</v>
      </c>
      <c r="M28" s="40">
        <f t="shared" si="18"/>
        <v>1.9225251544495632</v>
      </c>
      <c r="N28" s="40">
        <f t="shared" si="18"/>
        <v>2.5538094146177537</v>
      </c>
      <c r="O28" s="132">
        <f>(O26+D26)/2</f>
        <v>2.6917075052282753</v>
      </c>
    </row>
    <row r="29" spans="2:15" ht="12">
      <c r="B29" s="175"/>
      <c r="C29" s="28" t="s">
        <v>69</v>
      </c>
      <c r="D29" s="131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E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F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G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H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I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J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K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L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M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N29" s="40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  <c r="O29" s="132">
        <f>((1+(D!$C$21*D!$C$2/3600/((1200*((D!$C$12*D!$C$13/D!$C$3*D!$C$5*D!$C$3)/3600+D!$C$19*(1-(1-1))*D!$C$20/3600))+U!$F$14+U!$F$15+U!$F$16))/15)+1)/(1+(D!$C$21*D!$C$2/3600/((1200*((D!$C$12*D!$C$13/D!$C$3*D!$C$5*D!$C$3)/3600+D!$C$19*(1-(1-1))*D!$C$20/3600))+U!$F$14+U!$F$15+U!$F$16))/15)</f>
        <v>1.0725372867082841</v>
      </c>
    </row>
    <row r="30" spans="2:15" ht="12">
      <c r="B30" s="175"/>
      <c r="C30" s="28" t="s">
        <v>70</v>
      </c>
      <c r="D30" s="131">
        <f t="shared" ref="D30" si="19">MIN(D27:D28)</f>
        <v>2.5313498776301362</v>
      </c>
      <c r="E30" s="40">
        <f t="shared" ref="E30:O30" si="20">MIN(E27:E28)</f>
        <v>2.1177645927451376</v>
      </c>
      <c r="F30" s="40">
        <f t="shared" si="20"/>
        <v>1.4734927888954665</v>
      </c>
      <c r="G30" s="40">
        <f t="shared" si="20"/>
        <v>0.98584463101208986</v>
      </c>
      <c r="H30" s="40">
        <f t="shared" si="20"/>
        <v>0.669593176456307</v>
      </c>
      <c r="I30" s="40">
        <f t="shared" si="20"/>
        <v>0.49421772088432275</v>
      </c>
      <c r="J30" s="40">
        <f t="shared" si="20"/>
        <v>0.45374648809544704</v>
      </c>
      <c r="K30" s="40">
        <f t="shared" si="20"/>
        <v>0.45374648809544704</v>
      </c>
      <c r="L30" s="40">
        <f t="shared" si="20"/>
        <v>0.63248129144069121</v>
      </c>
      <c r="M30" s="40">
        <f t="shared" si="20"/>
        <v>1.1625491500649694</v>
      </c>
      <c r="N30" s="40">
        <f t="shared" si="20"/>
        <v>1.9225251544495632</v>
      </c>
      <c r="O30" s="132">
        <f t="shared" si="20"/>
        <v>2.5538094146177537</v>
      </c>
    </row>
    <row r="31" spans="2:15" ht="12.75">
      <c r="B31" s="175"/>
      <c r="C31" s="28" t="s">
        <v>71</v>
      </c>
      <c r="D31" s="131">
        <f t="shared" ref="D31" si="21">MAX(D27:D28)</f>
        <v>2.6917075052282753</v>
      </c>
      <c r="E31" s="40">
        <f t="shared" ref="E31:O31" si="22">MAX(E27:E28)</f>
        <v>2.5313498776301362</v>
      </c>
      <c r="F31" s="40">
        <f t="shared" si="22"/>
        <v>2.1177645927451376</v>
      </c>
      <c r="G31" s="40">
        <f t="shared" si="22"/>
        <v>1.4734927888954665</v>
      </c>
      <c r="H31" s="40">
        <f t="shared" si="22"/>
        <v>0.98584463101208986</v>
      </c>
      <c r="I31" s="40">
        <f t="shared" si="22"/>
        <v>0.669593176456307</v>
      </c>
      <c r="J31" s="40">
        <f t="shared" si="22"/>
        <v>0.49421772088432275</v>
      </c>
      <c r="K31" s="40">
        <f t="shared" si="22"/>
        <v>0.63248129144069121</v>
      </c>
      <c r="L31" s="40">
        <f t="shared" si="22"/>
        <v>1.1625491500649694</v>
      </c>
      <c r="M31" s="40">
        <f t="shared" si="22"/>
        <v>1.9225251544495632</v>
      </c>
      <c r="N31" s="40">
        <f t="shared" si="22"/>
        <v>2.5538094146177537</v>
      </c>
      <c r="O31" s="132">
        <f t="shared" si="22"/>
        <v>2.6917075052282753</v>
      </c>
    </row>
    <row r="32" spans="2:15" ht="12">
      <c r="B32" s="175"/>
      <c r="C32" s="28" t="s">
        <v>72</v>
      </c>
      <c r="D32" s="133">
        <f>IF(D31&lt;D29,1,IF(D30&gt;D29,0,IF(D26&gt;D29,(0.5*(D29-D30)/(D26-D30)),(0.5+0.5*(D29-D26)/(D31-D26)))))</f>
        <v>0</v>
      </c>
      <c r="E32" s="94">
        <f t="shared" ref="E32:O32" si="23">IF(E31&lt;E29,1,IF(E30&gt;E29,0,IF(E26&gt;E29,(0.5*(E29-E30)/(E26-E30)),(0.5+0.5*(E29-E26)/(E31-E26)))))</f>
        <v>0</v>
      </c>
      <c r="F32" s="94">
        <f t="shared" si="23"/>
        <v>0</v>
      </c>
      <c r="G32" s="94">
        <f t="shared" si="23"/>
        <v>0.23878346145594068</v>
      </c>
      <c r="H32" s="94">
        <f t="shared" si="23"/>
        <v>1</v>
      </c>
      <c r="I32" s="94">
        <f t="shared" si="23"/>
        <v>1</v>
      </c>
      <c r="J32" s="94">
        <f t="shared" si="23"/>
        <v>1</v>
      </c>
      <c r="K32" s="94">
        <f t="shared" si="23"/>
        <v>1</v>
      </c>
      <c r="L32" s="94">
        <f t="shared" si="23"/>
        <v>0.87196607705536466</v>
      </c>
      <c r="M32" s="94">
        <f t="shared" si="23"/>
        <v>0</v>
      </c>
      <c r="N32" s="94">
        <f t="shared" si="23"/>
        <v>0</v>
      </c>
      <c r="O32" s="134">
        <f t="shared" si="23"/>
        <v>0</v>
      </c>
    </row>
    <row r="33" spans="2:15" ht="12">
      <c r="B33" s="175"/>
      <c r="C33" s="28" t="s">
        <v>99</v>
      </c>
      <c r="D33" s="129">
        <f>S!D3*D32</f>
        <v>0</v>
      </c>
      <c r="E33" s="73">
        <f>S!E3*E32</f>
        <v>0</v>
      </c>
      <c r="F33" s="73">
        <f>S!F3*F32</f>
        <v>0</v>
      </c>
      <c r="G33" s="73">
        <f>S!G3*G32</f>
        <v>171.92409224827728</v>
      </c>
      <c r="H33" s="73">
        <f>S!H3*H32</f>
        <v>744</v>
      </c>
      <c r="I33" s="73">
        <f>S!I3*I32</f>
        <v>720</v>
      </c>
      <c r="J33" s="73">
        <f>S!J3*J32</f>
        <v>744</v>
      </c>
      <c r="K33" s="73">
        <f>S!K3*K32</f>
        <v>744</v>
      </c>
      <c r="L33" s="73">
        <f>S!L3*L32</f>
        <v>627.81557547986256</v>
      </c>
      <c r="M33" s="73">
        <f>S!M3*M32</f>
        <v>0</v>
      </c>
      <c r="N33" s="73">
        <f>S!N3*N32</f>
        <v>0</v>
      </c>
      <c r="O33" s="130">
        <f>S!O3*O32</f>
        <v>0</v>
      </c>
    </row>
    <row r="34" spans="2:15" ht="12">
      <c r="B34" s="175"/>
      <c r="C34" s="28" t="s">
        <v>73</v>
      </c>
      <c r="D34" s="133">
        <f>IF(D25=1,(1+(D!$C$21*D!$C$2/3600/((1200*((D!$C$12*D!$C$13/D!$C$3*D!$C$5*D!$C$3)/3600+D!$C$19*D!$C$20/3600))+U!$F$14+U!$F$15+U!$F$16))/15)/((1+(D!$C$21*D!$C$2/3600/((1200*((D!$C$12*D!$C$13/D!$C$3*D!$C$5*D!$C$3)/3600+D!$C$19*D!$C$20/3600))+U!$F$14+U!$F$15+U!$F$16))/15)+1),(1-D25^(-(1+(D!$C$21*D!$C$2/3600/((1200*((D!$C$12*D!$C$13/D!$C$3*D!$C$5*D!$C$3)/3600+D!$C$19*D!$C$20/3600))+U!$F$14+U!$F$15+U!$F$16))/15)))/(1-D25^(-((1+(D!$C$21*D!$C$2/3600/((1200*((D!$C$12*D!$C$13/D!$C$3*D!$C$5*D!$C$3)/3600+D!$C$19*D!$C$20/3600))+U!$F$14+U!$F$15+U!$F$16))/15)+1))))</f>
        <v>0.38361435673209215</v>
      </c>
      <c r="E34" s="94">
        <f>IF(E25=1,(1+(D!$C$21*D!$C$2/3600/((1200*((D!$C$12*D!$C$13/D!$C$3*D!$C$5*D!$C$3)/3600+D!$C$19*D!$C$20/3600))+U!$F$14+U!$F$15+U!$F$16))/15)/((1+(D!$C$21*D!$C$2/3600/((1200*((D!$C$12*D!$C$13/D!$C$3*D!$C$5*D!$C$3)/3600+D!$C$19*D!$C$20/3600))+U!$F$14+U!$F$15+U!$F$16))/15)+1),(1-E25^(-(1+(D!$C$21*D!$C$2/3600/((1200*((D!$C$12*D!$C$13/D!$C$3*D!$C$5*D!$C$3)/3600+D!$C$19*D!$C$20/3600))+U!$F$14+U!$F$15+U!$F$16))/15)))/(1-E25^(-((1+(D!$C$21*D!$C$2/3600/((1200*((D!$C$12*D!$C$13/D!$C$3*D!$C$5*D!$C$3)/3600+D!$C$19*D!$C$20/3600))+U!$F$14+U!$F$15+U!$F$16))/15)+1))))</f>
        <v>0.40717869507565596</v>
      </c>
      <c r="F34" s="94">
        <f>IF(F25=1,(1+(D!$C$21*D!$C$2/3600/((1200*((D!$C$12*D!$C$13/D!$C$3*D!$C$5*D!$C$3)/3600+D!$C$19*D!$C$20/3600))+U!$F$14+U!$F$15+U!$F$16))/15)/((1+(D!$C$21*D!$C$2/3600/((1200*((D!$C$12*D!$C$13/D!$C$3*D!$C$5*D!$C$3)/3600+D!$C$19*D!$C$20/3600))+U!$F$14+U!$F$15+U!$F$16))/15)+1),(1-F25^(-(1+(D!$C$21*D!$C$2/3600/((1200*((D!$C$12*D!$C$13/D!$C$3*D!$C$5*D!$C$3)/3600+D!$C$19*D!$C$20/3600))+U!$F$14+U!$F$15+U!$F$16))/15)))/(1-F25^(-((1+(D!$C$21*D!$C$2/3600/((1200*((D!$C$12*D!$C$13/D!$C$3*D!$C$5*D!$C$3)/3600+D!$C$19*D!$C$20/3600))+U!$F$14+U!$F$15+U!$F$16))/15)+1))))</f>
        <v>0.56183336414874041</v>
      </c>
      <c r="G34" s="94">
        <f>IF(G25=1,(1+(D!$C$21*D!$C$2/3600/((1200*((D!$C$12*D!$C$13/D!$C$3*D!$C$5*D!$C$3)/3600+D!$C$19*D!$C$20/3600))+U!$F$14+U!$F$15+U!$F$16))/15)/((1+(D!$C$21*D!$C$2/3600/((1200*((D!$C$12*D!$C$13/D!$C$3*D!$C$5*D!$C$3)/3600+D!$C$19*D!$C$20/3600))+U!$F$14+U!$F$15+U!$F$16))/15)+1),(1-G25^(-(1+(D!$C$21*D!$C$2/3600/((1200*((D!$C$12*D!$C$13/D!$C$3*D!$C$5*D!$C$3)/3600+D!$C$19*D!$C$20/3600))+U!$F$14+U!$F$15+U!$F$16))/15)))/(1-G25^(-((1+(D!$C$21*D!$C$2/3600/((1200*((D!$C$12*D!$C$13/D!$C$3*D!$C$5*D!$C$3)/3600+D!$C$19*D!$C$20/3600))+U!$F$14+U!$F$15+U!$F$16))/15)+1))))</f>
        <v>0.8404362525011676</v>
      </c>
      <c r="H34" s="94">
        <f>IF(H25=1,(1+(D!$C$21*D!$C$2/3600/((1200*((D!$C$12*D!$C$13/D!$C$3*D!$C$5*D!$C$3)/3600+D!$C$19*D!$C$20/3600))+U!$F$14+U!$F$15+U!$F$16))/15)/((1+(D!$C$21*D!$C$2/3600/((1200*((D!$C$12*D!$C$13/D!$C$3*D!$C$5*D!$C$3)/3600+D!$C$19*D!$C$20/3600))+U!$F$14+U!$F$15+U!$F$16))/15)+1),(1-H25^(-(1+(D!$C$21*D!$C$2/3600/((1200*((D!$C$12*D!$C$13/D!$C$3*D!$C$5*D!$C$3)/3600+D!$C$19*D!$C$20/3600))+U!$F$14+U!$F$15+U!$F$16))/15)))/(1-H25^(-((1+(D!$C$21*D!$C$2/3600/((1200*((D!$C$12*D!$C$13/D!$C$3*D!$C$5*D!$C$3)/3600+D!$C$19*D!$C$20/3600))+U!$F$14+U!$F$15+U!$F$16))/15)+1))))</f>
        <v>0.98987322798582666</v>
      </c>
      <c r="I34" s="94">
        <f>IF(I25=1,(1+(D!$C$21*D!$C$2/3600/((1200*((D!$C$12*D!$C$13/D!$C$3*D!$C$5*D!$C$3)/3600+D!$C$19*D!$C$20/3600))+U!$F$14+U!$F$15+U!$F$16))/15)/((1+(D!$C$21*D!$C$2/3600/((1200*((D!$C$12*D!$C$13/D!$C$3*D!$C$5*D!$C$3)/3600+D!$C$19*D!$C$20/3600))+U!$F$14+U!$F$15+U!$F$16))/15)+1),(1-I25^(-(1+(D!$C$21*D!$C$2/3600/((1200*((D!$C$12*D!$C$13/D!$C$3*D!$C$5*D!$C$3)/3600+D!$C$19*D!$C$20/3600))+U!$F$14+U!$F$15+U!$F$16))/15)))/(1-I25^(-((1+(D!$C$21*D!$C$2/3600/((1200*((D!$C$12*D!$C$13/D!$C$3*D!$C$5*D!$C$3)/3600+D!$C$19*D!$C$20/3600))+U!$F$14+U!$F$15+U!$F$16))/15)+1))))</f>
        <v>0.99991658218021984</v>
      </c>
      <c r="J34" s="94">
        <f>IF(J25=1,(1+(D!$C$21*D!$C$2/3600/((1200*((D!$C$12*D!$C$13/D!$C$3*D!$C$5*D!$C$3)/3600+D!$C$19*D!$C$20/3600))+U!$F$14+U!$F$15+U!$F$16))/15)/((1+(D!$C$21*D!$C$2/3600/((1200*((D!$C$12*D!$C$13/D!$C$3*D!$C$5*D!$C$3)/3600+D!$C$19*D!$C$20/3600))+U!$F$14+U!$F$15+U!$F$16))/15)+1),(1-J25^(-(1+(D!$C$21*D!$C$2/3600/((1200*((D!$C$12*D!$C$13/D!$C$3*D!$C$5*D!$C$3)/3600+D!$C$19*D!$C$20/3600))+U!$F$14+U!$F$15+U!$F$16))/15)))/(1-J25^(-((1+(D!$C$21*D!$C$2/3600/((1200*((D!$C$12*D!$C$13/D!$C$3*D!$C$5*D!$C$3)/3600+D!$C$19*D!$C$20/3600))+U!$F$14+U!$F$15+U!$F$16))/15)+1))))</f>
        <v>0.99998990849182612</v>
      </c>
      <c r="K34" s="94">
        <f>IF(K25=1,(1+(D!$C$21*D!$C$2/3600/((1200*((D!$C$12*D!$C$13/D!$C$3*D!$C$5*D!$C$3)/3600+D!$C$19*D!$C$20/3600))+U!$F$14+U!$F$15+U!$F$16))/15)/((1+(D!$C$21*D!$C$2/3600/((1200*((D!$C$12*D!$C$13/D!$C$3*D!$C$5*D!$C$3)/3600+D!$C$19*D!$C$20/3600))+U!$F$14+U!$F$15+U!$F$16))/15)+1),(1-K25^(-(1+(D!$C$21*D!$C$2/3600/((1200*((D!$C$12*D!$C$13/D!$C$3*D!$C$5*D!$C$3)/3600+D!$C$19*D!$C$20/3600))+U!$F$14+U!$F$15+U!$F$16))/15)))/(1-K25^(-((1+(D!$C$21*D!$C$2/3600/((1200*((D!$C$12*D!$C$13/D!$C$3*D!$C$5*D!$C$3)/3600+D!$C$19*D!$C$20/3600))+U!$F$14+U!$F$15+U!$F$16))/15)+1))))</f>
        <v>0.99998980269900462</v>
      </c>
      <c r="L34" s="94">
        <f>IF(L25=1,(1+(D!$C$21*D!$C$2/3600/((1200*((D!$C$12*D!$C$13/D!$C$3*D!$C$5*D!$C$3)/3600+D!$C$19*D!$C$20/3600))+U!$F$14+U!$F$15+U!$F$16))/15)/((1+(D!$C$21*D!$C$2/3600/((1200*((D!$C$12*D!$C$13/D!$C$3*D!$C$5*D!$C$3)/3600+D!$C$19*D!$C$20/3600))+U!$F$14+U!$F$15+U!$F$16))/15)+1),(1-L25^(-(1+(D!$C$21*D!$C$2/3600/((1200*((D!$C$12*D!$C$13/D!$C$3*D!$C$5*D!$C$3)/3600+D!$C$19*D!$C$20/3600))+U!$F$14+U!$F$15+U!$F$16))/15)))/(1-L25^(-((1+(D!$C$21*D!$C$2/3600/((1200*((D!$C$12*D!$C$13/D!$C$3*D!$C$5*D!$C$3)/3600+D!$C$19*D!$C$20/3600))+U!$F$14+U!$F$15+U!$F$16))/15)+1))))</f>
        <v>0.98897254044964578</v>
      </c>
      <c r="M34" s="94">
        <f>IF(M25=1,(1+(D!$C$21*D!$C$2/3600/((1200*((D!$C$12*D!$C$13/D!$C$3*D!$C$5*D!$C$3)/3600+D!$C$19*D!$C$20/3600))+U!$F$14+U!$F$15+U!$F$16))/15)/((1+(D!$C$21*D!$C$2/3600/((1200*((D!$C$12*D!$C$13/D!$C$3*D!$C$5*D!$C$3)/3600+D!$C$19*D!$C$20/3600))+U!$F$14+U!$F$15+U!$F$16))/15)+1),(1-M25^(-(1+(D!$C$21*D!$C$2/3600/((1200*((D!$C$12*D!$C$13/D!$C$3*D!$C$5*D!$C$3)/3600+D!$C$19*D!$C$20/3600))+U!$F$14+U!$F$15+U!$F$16))/15)))/(1-M25^(-((1+(D!$C$21*D!$C$2/3600/((1200*((D!$C$12*D!$C$13/D!$C$3*D!$C$5*D!$C$3)/3600+D!$C$19*D!$C$20/3600))+U!$F$14+U!$F$15+U!$F$16))/15)+1))))</f>
        <v>0.65973545815719048</v>
      </c>
      <c r="N34" s="94">
        <f>IF(N25=1,(1+(D!$C$21*D!$C$2/3600/((1200*((D!$C$12*D!$C$13/D!$C$3*D!$C$5*D!$C$3)/3600+D!$C$19*D!$C$20/3600))+U!$F$14+U!$F$15+U!$F$16))/15)/((1+(D!$C$21*D!$C$2/3600/((1200*((D!$C$12*D!$C$13/D!$C$3*D!$C$5*D!$C$3)/3600+D!$C$19*D!$C$20/3600))+U!$F$14+U!$F$15+U!$F$16))/15)+1),(1-N25^(-(1+(D!$C$21*D!$C$2/3600/((1200*((D!$C$12*D!$C$13/D!$C$3*D!$C$5*D!$C$3)/3600+D!$C$19*D!$C$20/3600))+U!$F$14+U!$F$15+U!$F$16))/15)))/(1-N25^(-((1+(D!$C$21*D!$C$2/3600/((1200*((D!$C$12*D!$C$13/D!$C$3*D!$C$5*D!$C$3)/3600+D!$C$19*D!$C$20/3600))+U!$F$14+U!$F$15+U!$F$16))/15)+1))))</f>
        <v>0.42900100192711016</v>
      </c>
      <c r="O34" s="134">
        <f>IF(O25=1,(1+(D!$C$21*D!$C$2/3600/((1200*((D!$C$12*D!$C$13/D!$C$3*D!$C$5*D!$C$3)/3600+D!$C$19*D!$C$20/3600))+U!$F$14+U!$F$15+U!$F$16))/15)/((1+(D!$C$21*D!$C$2/3600/((1200*((D!$C$12*D!$C$13/D!$C$3*D!$C$5*D!$C$3)/3600+D!$C$19*D!$C$20/3600))+U!$F$14+U!$F$15+U!$F$16))/15)+1),(1-O25^(-(1+(D!$C$21*D!$C$2/3600/((1200*((D!$C$12*D!$C$13/D!$C$3*D!$C$5*D!$C$3)/3600+D!$C$19*D!$C$20/3600))+U!$F$14+U!$F$15+U!$F$16))/15)))/(1-O25^(-((1+(D!$C$21*D!$C$2/3600/((1200*((D!$C$12*D!$C$13/D!$C$3*D!$C$5*D!$C$3)/3600+D!$C$19*D!$C$20/3600))+U!$F$14+U!$F$15+U!$F$16))/15)+1))))</f>
        <v>0.36014820162943129</v>
      </c>
    </row>
    <row r="35" spans="2:15" ht="12.75" thickBot="1">
      <c r="B35" s="176"/>
      <c r="C35" s="20" t="s">
        <v>74</v>
      </c>
      <c r="D35" s="135">
        <f t="shared" ref="D35" si="24">D24-D34*D21</f>
        <v>2.0105547595449025E-2</v>
      </c>
      <c r="E35" s="80">
        <f t="shared" ref="E35:O35" si="25">E24-E34*E21</f>
        <v>4.5570943799248198E-2</v>
      </c>
      <c r="F35" s="80">
        <f t="shared" si="25"/>
        <v>3.632240211001772</v>
      </c>
      <c r="G35" s="80">
        <f t="shared" si="25"/>
        <v>488.85501412672966</v>
      </c>
      <c r="H35" s="80">
        <f t="shared" si="25"/>
        <v>5682.8308452896199</v>
      </c>
      <c r="I35" s="80">
        <f t="shared" si="25"/>
        <v>12896.715705506174</v>
      </c>
      <c r="J35" s="80">
        <f t="shared" si="25"/>
        <v>15084.124577498047</v>
      </c>
      <c r="K35" s="80">
        <f t="shared" si="25"/>
        <v>14837.109495467854</v>
      </c>
      <c r="L35" s="80">
        <f t="shared" si="25"/>
        <v>5074.8994070664521</v>
      </c>
      <c r="M35" s="80">
        <f t="shared" si="25"/>
        <v>24.831979580059851</v>
      </c>
      <c r="N35" s="80">
        <f t="shared" si="25"/>
        <v>8.6581581537757302E-2</v>
      </c>
      <c r="O35" s="136">
        <f t="shared" si="25"/>
        <v>8.306591280415887E-3</v>
      </c>
    </row>
    <row r="41" spans="2:15">
      <c r="B41" s="2"/>
      <c r="C41" s="2"/>
      <c r="D41" s="2"/>
      <c r="E41" s="2"/>
    </row>
    <row r="42" spans="2:15">
      <c r="B42" s="2"/>
    </row>
    <row r="43" spans="2:15">
      <c r="B43" s="29"/>
      <c r="C43" s="29"/>
      <c r="D43" s="29"/>
      <c r="E43" s="29"/>
      <c r="F43" s="29"/>
    </row>
  </sheetData>
  <mergeCells count="2">
    <mergeCell ref="B3:B18"/>
    <mergeCell ref="B19:B35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3"/>
  <dimension ref="A1:E39"/>
  <sheetViews>
    <sheetView zoomScale="115" zoomScaleNormal="115" workbookViewId="0">
      <selection activeCell="G23" sqref="G23"/>
    </sheetView>
  </sheetViews>
  <sheetFormatPr defaultRowHeight="12.75"/>
  <cols>
    <col min="1" max="1" width="3" customWidth="1"/>
  </cols>
  <sheetData>
    <row r="1" spans="1:5" ht="13.5" thickBot="1">
      <c r="A1" s="1"/>
      <c r="B1" s="3"/>
      <c r="C1" s="2"/>
      <c r="D1" s="3"/>
      <c r="E1" s="2"/>
    </row>
    <row r="2" spans="1:5">
      <c r="A2" s="1"/>
      <c r="B2" s="137" t="s">
        <v>57</v>
      </c>
      <c r="C2" s="144">
        <f>SUM(Q!D18:O18)/D!$C$2</f>
        <v>15.358201353139227</v>
      </c>
      <c r="D2" s="178" t="s">
        <v>92</v>
      </c>
      <c r="E2" s="1"/>
    </row>
    <row r="3" spans="1:5">
      <c r="A3" s="1"/>
      <c r="B3" s="138" t="s">
        <v>75</v>
      </c>
      <c r="C3" s="145">
        <f>SUM(Q!D35:O35)/D!$C$2</f>
        <v>11.541105148156637</v>
      </c>
      <c r="D3" s="179"/>
      <c r="E3" s="2"/>
    </row>
    <row r="4" spans="1:5">
      <c r="A4" s="1"/>
      <c r="B4" s="138" t="s">
        <v>58</v>
      </c>
      <c r="C4" s="145">
        <f>D!$C$38/D!$C$2</f>
        <v>4.6938340089609563</v>
      </c>
      <c r="D4" s="179"/>
      <c r="E4" s="2"/>
    </row>
    <row r="5" spans="1:5" ht="13.5" thickBot="1">
      <c r="A5" s="1"/>
      <c r="B5" s="139" t="s">
        <v>128</v>
      </c>
      <c r="C5" s="146">
        <f>SUM(C2,C3,C4)</f>
        <v>31.59314051025682</v>
      </c>
      <c r="D5" s="179"/>
      <c r="E5" s="2"/>
    </row>
    <row r="6" spans="1:5">
      <c r="A6" s="1"/>
      <c r="B6" s="140" t="s">
        <v>88</v>
      </c>
      <c r="C6" s="144">
        <f>D!C39*D!C40*D!C41*D!C42</f>
        <v>0</v>
      </c>
      <c r="D6" s="179"/>
      <c r="E6" s="2"/>
    </row>
    <row r="7" spans="1:5">
      <c r="A7" s="1"/>
      <c r="B7" s="138" t="s">
        <v>89</v>
      </c>
      <c r="C7" s="145">
        <f>D!C47*D!C48*D!C49*D!C50</f>
        <v>0</v>
      </c>
      <c r="D7" s="179"/>
      <c r="E7" s="2"/>
    </row>
    <row r="8" spans="1:5" ht="13.5" thickBot="1">
      <c r="A8" s="1"/>
      <c r="B8" s="139" t="s">
        <v>90</v>
      </c>
      <c r="C8" s="147">
        <f>D!C43*D!C44*D!C45*D!C46</f>
        <v>0</v>
      </c>
      <c r="D8" s="179"/>
      <c r="E8" s="2"/>
    </row>
    <row r="9" spans="1:5">
      <c r="A9" s="1"/>
      <c r="B9" s="137" t="s">
        <v>76</v>
      </c>
      <c r="C9" s="148" t="e">
        <f>C2/C6</f>
        <v>#DIV/0!</v>
      </c>
      <c r="D9" s="179"/>
      <c r="E9" s="2"/>
    </row>
    <row r="10" spans="1:5">
      <c r="A10" s="1"/>
      <c r="B10" s="138" t="s">
        <v>311</v>
      </c>
      <c r="C10" s="145" t="e">
        <f>C3/C7</f>
        <v>#DIV/0!</v>
      </c>
      <c r="D10" s="179"/>
      <c r="E10" s="2"/>
    </row>
    <row r="11" spans="1:5">
      <c r="A11" s="1"/>
      <c r="B11" s="138" t="s">
        <v>91</v>
      </c>
      <c r="C11" s="145" t="e">
        <f>IF(C4=0,0,C4/C8)</f>
        <v>#DIV/0!</v>
      </c>
      <c r="D11" s="179"/>
      <c r="E11" s="2"/>
    </row>
    <row r="12" spans="1:5">
      <c r="A12" s="1"/>
      <c r="B12" s="138" t="s">
        <v>77</v>
      </c>
      <c r="C12" s="145">
        <f>D!C55</f>
        <v>11.297000000000001</v>
      </c>
      <c r="D12" s="179"/>
      <c r="E12" s="2"/>
    </row>
    <row r="13" spans="1:5" ht="13.5" thickBot="1">
      <c r="A13" s="1"/>
      <c r="B13" s="139" t="s">
        <v>129</v>
      </c>
      <c r="C13" s="149" t="e">
        <f>SUM(C9:C12,C22:C25)</f>
        <v>#DIV/0!</v>
      </c>
      <c r="D13" s="179"/>
      <c r="E13" s="2"/>
    </row>
    <row r="14" spans="1:5" ht="13.5" thickBot="1">
      <c r="A14" s="1"/>
      <c r="B14" s="141" t="s">
        <v>109</v>
      </c>
      <c r="C14" s="150">
        <f>D!C57*D!C59/1000*D!C58/D!C2</f>
        <v>0</v>
      </c>
      <c r="D14" s="179"/>
      <c r="E14" s="2"/>
    </row>
    <row r="15" spans="1:5">
      <c r="A15" s="1"/>
      <c r="B15" s="137" t="s">
        <v>113</v>
      </c>
      <c r="C15" s="144" t="e">
        <f>C9*(1-1/D!$C$42)</f>
        <v>#DIV/0!</v>
      </c>
      <c r="D15" s="179"/>
      <c r="E15" s="2"/>
    </row>
    <row r="16" spans="1:5">
      <c r="A16" s="1"/>
      <c r="B16" s="138" t="s">
        <v>114</v>
      </c>
      <c r="C16" s="145" t="e">
        <f>C10*(1-1/D!$C$50)</f>
        <v>#DIV/0!</v>
      </c>
      <c r="D16" s="179"/>
      <c r="E16" s="2"/>
    </row>
    <row r="17" spans="1:5">
      <c r="A17" s="1"/>
      <c r="B17" s="138" t="s">
        <v>115</v>
      </c>
      <c r="C17" s="145" t="e">
        <f>C11*(1-1/D!$C$46)</f>
        <v>#DIV/0!</v>
      </c>
      <c r="D17" s="179"/>
      <c r="E17" s="2"/>
    </row>
    <row r="18" spans="1:5">
      <c r="A18" s="1"/>
      <c r="B18" s="138" t="s">
        <v>126</v>
      </c>
      <c r="C18" s="151">
        <f>C12</f>
        <v>11.297000000000001</v>
      </c>
      <c r="D18" s="179"/>
      <c r="E18" s="2"/>
    </row>
    <row r="19" spans="1:5">
      <c r="A19" s="1"/>
      <c r="B19" s="138" t="s">
        <v>127</v>
      </c>
      <c r="C19" s="151">
        <f>SUM(C22:C25)</f>
        <v>3.5158950288030719</v>
      </c>
      <c r="D19" s="179"/>
      <c r="E19" s="2"/>
    </row>
    <row r="20" spans="1:5" ht="13.5" thickBot="1">
      <c r="A20" s="1"/>
      <c r="B20" s="139" t="s">
        <v>116</v>
      </c>
      <c r="C20" s="149">
        <f>C14</f>
        <v>0</v>
      </c>
      <c r="D20" s="180"/>
      <c r="E20" s="2"/>
    </row>
    <row r="21" spans="1:5" ht="13.5" thickBot="1">
      <c r="A21" s="1"/>
      <c r="B21" s="141" t="s">
        <v>117</v>
      </c>
      <c r="C21" s="150" t="e">
        <f>IF(SUM(C15:C19)&lt;=C20,(C15+C17+C16+C18+C19)/(C9+C11+C10+C12+SUM(C22:C25))*100,C20/(C9+C11+C10+C12+SUM(C22:C25))*100)</f>
        <v>#DIV/0!</v>
      </c>
      <c r="D21" s="142" t="s">
        <v>18</v>
      </c>
      <c r="E21" s="2"/>
    </row>
    <row r="22" spans="1:5">
      <c r="A22" s="1"/>
      <c r="B22" s="137" t="s">
        <v>78</v>
      </c>
      <c r="C22" s="144">
        <f>D!$C$52/D!$C$2</f>
        <v>1.8156603371026243</v>
      </c>
      <c r="D22" s="178" t="s">
        <v>92</v>
      </c>
      <c r="E22" s="2"/>
    </row>
    <row r="23" spans="1:5">
      <c r="A23" s="1"/>
      <c r="B23" s="138" t="s">
        <v>79</v>
      </c>
      <c r="C23" s="145">
        <f>D!$C$54/D!$C$2</f>
        <v>1.6567100490719009</v>
      </c>
      <c r="D23" s="179"/>
      <c r="E23" s="2"/>
    </row>
    <row r="24" spans="1:5">
      <c r="A24" s="1"/>
      <c r="B24" s="138" t="s">
        <v>80</v>
      </c>
      <c r="C24" s="145">
        <f>(D!$C$51*1000/D!$C$2*8760*D!$C$19*D!$C$2*10^-3)/D!$C$2</f>
        <v>0</v>
      </c>
      <c r="D24" s="179"/>
      <c r="E24" s="2"/>
    </row>
    <row r="25" spans="1:5" ht="13.5" thickBot="1">
      <c r="A25" s="1"/>
      <c r="B25" s="139" t="s">
        <v>81</v>
      </c>
      <c r="C25" s="147">
        <f>D!$C$53/D!$C$2</f>
        <v>4.3524642628547043E-2</v>
      </c>
      <c r="D25" s="180"/>
      <c r="E25" s="2"/>
    </row>
    <row r="26" spans="1:5" ht="13.5" thickBot="1">
      <c r="A26" s="1"/>
      <c r="B26" s="141" t="s">
        <v>118</v>
      </c>
      <c r="C26" s="152" t="e">
        <f>(C20*D!C60+(SUM(C9:C12,C22:C25)-C20)*D!C61)/SUM(C9:C12,C22:C25)</f>
        <v>#DIV/0!</v>
      </c>
      <c r="D26" s="143" t="s">
        <v>0</v>
      </c>
      <c r="E26" s="2"/>
    </row>
    <row r="27" spans="1:5">
      <c r="A27" s="1"/>
      <c r="B27" s="137" t="s">
        <v>82</v>
      </c>
      <c r="C27" s="144" t="e">
        <f>$C$26*C9+$C$26*C22</f>
        <v>#DIV/0!</v>
      </c>
      <c r="D27" s="178" t="s">
        <v>92</v>
      </c>
      <c r="E27" s="2"/>
    </row>
    <row r="28" spans="1:5">
      <c r="A28" s="1"/>
      <c r="B28" s="138" t="s">
        <v>83</v>
      </c>
      <c r="C28" s="145" t="e">
        <f>$C$26*C10+$C$26*C23</f>
        <v>#DIV/0!</v>
      </c>
      <c r="D28" s="179"/>
      <c r="E28" s="2"/>
    </row>
    <row r="29" spans="1:5">
      <c r="A29" s="1"/>
      <c r="B29" s="138" t="s">
        <v>93</v>
      </c>
      <c r="C29" s="145" t="e">
        <f>C24*C26</f>
        <v>#DIV/0!</v>
      </c>
      <c r="D29" s="179"/>
      <c r="E29" s="2"/>
    </row>
    <row r="30" spans="1:5">
      <c r="A30" s="1"/>
      <c r="B30" s="138" t="s">
        <v>84</v>
      </c>
      <c r="C30" s="145" t="e">
        <f>C26*C11+C26*C25</f>
        <v>#DIV/0!</v>
      </c>
      <c r="D30" s="179"/>
      <c r="E30" s="2"/>
    </row>
    <row r="31" spans="1:5">
      <c r="A31" s="1"/>
      <c r="B31" s="138" t="s">
        <v>85</v>
      </c>
      <c r="C31" s="145" t="e">
        <f>IF(C12="","",C26*C12)</f>
        <v>#DIV/0!</v>
      </c>
      <c r="D31" s="179"/>
      <c r="E31" s="2"/>
    </row>
    <row r="32" spans="1:5" ht="13.5" thickBot="1">
      <c r="A32" s="1"/>
      <c r="B32" s="139" t="s">
        <v>59</v>
      </c>
      <c r="C32" s="149" t="e">
        <f>SUM(C27:C31)</f>
        <v>#DIV/0!</v>
      </c>
      <c r="D32" s="180"/>
      <c r="E32" s="1"/>
    </row>
    <row r="33" spans="1:5">
      <c r="A33" s="1"/>
      <c r="B33" s="137" t="s">
        <v>121</v>
      </c>
      <c r="C33" s="144" t="e">
        <f>C9*D!$C$62</f>
        <v>#DIV/0!</v>
      </c>
      <c r="D33" s="178" t="s">
        <v>112</v>
      </c>
      <c r="E33" s="1"/>
    </row>
    <row r="34" spans="1:5">
      <c r="A34" s="1"/>
      <c r="B34" s="138" t="s">
        <v>122</v>
      </c>
      <c r="C34" s="145" t="e">
        <f>C10*D!$C$62</f>
        <v>#DIV/0!</v>
      </c>
      <c r="D34" s="179"/>
      <c r="E34" s="1"/>
    </row>
    <row r="35" spans="1:5">
      <c r="A35" s="1"/>
      <c r="B35" s="138" t="s">
        <v>123</v>
      </c>
      <c r="C35" s="145" t="e">
        <f>C11*D!$C$62</f>
        <v>#DIV/0!</v>
      </c>
      <c r="D35" s="179"/>
      <c r="E35" s="1"/>
    </row>
    <row r="36" spans="1:5">
      <c r="A36" s="1"/>
      <c r="B36" s="138" t="s">
        <v>124</v>
      </c>
      <c r="C36" s="145">
        <f>C12*D!$C$62</f>
        <v>7.8853059999999999</v>
      </c>
      <c r="D36" s="179"/>
      <c r="E36" s="1"/>
    </row>
    <row r="37" spans="1:5">
      <c r="A37" s="1"/>
      <c r="B37" s="138" t="s">
        <v>125</v>
      </c>
      <c r="C37" s="145">
        <f>SUM(C22:C25)*D!$C$62</f>
        <v>2.4540947301045439</v>
      </c>
      <c r="D37" s="179"/>
      <c r="E37" s="1"/>
    </row>
    <row r="38" spans="1:5" ht="13.5" thickBot="1">
      <c r="A38" s="1"/>
      <c r="B38" s="139" t="s">
        <v>269</v>
      </c>
      <c r="C38" s="149" t="e">
        <f>SUM(C33:C37)-(C20*D!$C$62)</f>
        <v>#DIV/0!</v>
      </c>
      <c r="D38" s="180"/>
      <c r="E38" s="1"/>
    </row>
    <row r="39" spans="1:5">
      <c r="A39" s="1"/>
      <c r="B39" s="3"/>
      <c r="C39" s="2"/>
      <c r="D39" s="3"/>
      <c r="E39" s="2"/>
    </row>
  </sheetData>
  <mergeCells count="4">
    <mergeCell ref="D2:D20"/>
    <mergeCell ref="D22:D25"/>
    <mergeCell ref="D27:D32"/>
    <mergeCell ref="D33:D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L</vt:lpstr>
      <vt:lpstr>D</vt:lpstr>
      <vt:lpstr>U</vt:lpstr>
      <vt:lpstr>S</vt:lpstr>
      <vt:lpstr>Q</vt:lpstr>
      <vt:lpstr>E</vt:lpstr>
      <vt:lpstr>D!OLE_LINK12</vt:lpstr>
      <vt:lpstr>D!OLE_LINK3</vt:lpstr>
      <vt:lpstr>D!OLE_LINK6</vt:lpstr>
      <vt:lpstr>D!OLE_LINK9</vt:lpstr>
    </vt:vector>
  </TitlesOfParts>
  <Company>Politechnika Poznańska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 Górzeński</dc:creator>
  <cp:lastModifiedBy>Radzio</cp:lastModifiedBy>
  <dcterms:created xsi:type="dcterms:W3CDTF">2009-11-02T22:43:25Z</dcterms:created>
  <dcterms:modified xsi:type="dcterms:W3CDTF">2023-05-24T21:56:58Z</dcterms:modified>
</cp:coreProperties>
</file>